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DMH, MCEC &amp; Non-Profits/ROTARY DIST. 5150 GRANTS COMM./"/>
    </mc:Choice>
  </mc:AlternateContent>
  <bookViews>
    <workbookView xWindow="6840" yWindow="540" windowWidth="29040" windowHeight="20140"/>
  </bookViews>
  <sheets>
    <sheet name="Sheet1" sheetId="1" r:id="rId1"/>
  </sheets>
  <definedNames>
    <definedName name="_xlnm.Print_Area" localSheetId="0">Sheet1!$B$1:$T$77</definedName>
    <definedName name="_xlnm.Print_Titles" localSheetId="0">Sheet1!$1:$1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1" i="1" l="1"/>
  <c r="S72" i="1"/>
  <c r="S75" i="1"/>
  <c r="C71" i="1"/>
  <c r="D71" i="1"/>
  <c r="E71" i="1"/>
  <c r="F2" i="1"/>
  <c r="K2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6" i="1"/>
  <c r="K16" i="1"/>
  <c r="F17" i="1"/>
  <c r="K17" i="1"/>
  <c r="F22" i="1"/>
  <c r="K22" i="1"/>
  <c r="F23" i="1"/>
  <c r="K23" i="1"/>
  <c r="F24" i="1"/>
  <c r="K24" i="1"/>
  <c r="F25" i="1"/>
  <c r="K25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F53" i="1"/>
  <c r="K53" i="1"/>
  <c r="F54" i="1"/>
  <c r="K54" i="1"/>
  <c r="K71" i="1"/>
  <c r="M71" i="1"/>
  <c r="O71" i="1"/>
  <c r="S76" i="1"/>
  <c r="S77" i="1"/>
  <c r="G28" i="1"/>
  <c r="J28" i="1"/>
  <c r="G29" i="1"/>
  <c r="J29" i="1"/>
  <c r="G54" i="1"/>
  <c r="J54" i="1"/>
  <c r="G53" i="1"/>
  <c r="J53" i="1"/>
  <c r="G52" i="1"/>
  <c r="J52" i="1"/>
  <c r="G51" i="1"/>
  <c r="J51" i="1"/>
  <c r="G50" i="1"/>
  <c r="J50" i="1"/>
  <c r="G49" i="1"/>
  <c r="J49" i="1"/>
  <c r="G48" i="1"/>
  <c r="J48" i="1"/>
  <c r="G47" i="1"/>
  <c r="J47" i="1"/>
  <c r="G46" i="1"/>
  <c r="J46" i="1"/>
  <c r="G45" i="1"/>
  <c r="J45" i="1"/>
  <c r="G44" i="1"/>
  <c r="J44" i="1"/>
  <c r="G43" i="1"/>
  <c r="J43" i="1"/>
  <c r="G42" i="1"/>
  <c r="J42" i="1"/>
  <c r="G40" i="1"/>
  <c r="J40" i="1"/>
  <c r="G39" i="1"/>
  <c r="J39" i="1"/>
  <c r="G38" i="1"/>
  <c r="J38" i="1"/>
  <c r="G37" i="1"/>
  <c r="J37" i="1"/>
  <c r="G36" i="1"/>
  <c r="J36" i="1"/>
  <c r="G35" i="1"/>
  <c r="J35" i="1"/>
  <c r="G34" i="1"/>
  <c r="J34" i="1"/>
  <c r="G33" i="1"/>
  <c r="J33" i="1"/>
  <c r="G32" i="1"/>
  <c r="J32" i="1"/>
  <c r="G31" i="1"/>
  <c r="J31" i="1"/>
  <c r="G30" i="1"/>
  <c r="J30" i="1"/>
  <c r="G25" i="1"/>
  <c r="J25" i="1"/>
  <c r="G24" i="1"/>
  <c r="J24" i="1"/>
  <c r="G23" i="1"/>
  <c r="J23" i="1"/>
  <c r="G22" i="1"/>
  <c r="J22" i="1"/>
  <c r="G17" i="1"/>
  <c r="J17" i="1"/>
  <c r="G16" i="1"/>
  <c r="J16" i="1"/>
  <c r="G14" i="1"/>
  <c r="J14" i="1"/>
  <c r="G13" i="1"/>
  <c r="J13" i="1"/>
  <c r="G12" i="1"/>
  <c r="J12" i="1"/>
  <c r="G11" i="1"/>
  <c r="J11" i="1"/>
  <c r="G10" i="1"/>
  <c r="J10" i="1"/>
  <c r="G9" i="1"/>
  <c r="J9" i="1"/>
  <c r="G8" i="1"/>
  <c r="J8" i="1"/>
  <c r="G7" i="1"/>
  <c r="J7" i="1"/>
  <c r="G6" i="1"/>
  <c r="J6" i="1"/>
  <c r="G2" i="1"/>
  <c r="J2" i="1"/>
  <c r="I71" i="1"/>
  <c r="L6" i="1"/>
  <c r="L7" i="1"/>
  <c r="L8" i="1"/>
  <c r="L9" i="1"/>
  <c r="L10" i="1"/>
  <c r="L11" i="1"/>
  <c r="L12" i="1"/>
  <c r="L13" i="1"/>
  <c r="L14" i="1"/>
  <c r="L16" i="1"/>
  <c r="L17" i="1"/>
  <c r="L22" i="1"/>
  <c r="L23" i="1"/>
  <c r="L24" i="1"/>
  <c r="L25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2" i="1"/>
  <c r="J71" i="1"/>
  <c r="N8" i="1"/>
  <c r="N9" i="1"/>
  <c r="N10" i="1"/>
  <c r="N11" i="1"/>
  <c r="N12" i="1"/>
  <c r="N13" i="1"/>
  <c r="N14" i="1"/>
  <c r="N16" i="1"/>
  <c r="N42" i="1"/>
  <c r="P42" i="1"/>
  <c r="N17" i="1"/>
  <c r="N22" i="1"/>
  <c r="N23" i="1"/>
  <c r="N24" i="1"/>
  <c r="N25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3" i="1"/>
  <c r="N44" i="1"/>
  <c r="N45" i="1"/>
  <c r="N46" i="1"/>
  <c r="N47" i="1"/>
  <c r="N48" i="1"/>
  <c r="N49" i="1"/>
  <c r="N50" i="1"/>
  <c r="N51" i="1"/>
  <c r="N52" i="1"/>
  <c r="N53" i="1"/>
  <c r="N54" i="1"/>
  <c r="F71" i="1"/>
  <c r="P46" i="1"/>
  <c r="P35" i="1"/>
  <c r="P8" i="1"/>
  <c r="P9" i="1"/>
  <c r="P10" i="1"/>
  <c r="P11" i="1"/>
  <c r="P13" i="1"/>
  <c r="P16" i="1"/>
  <c r="P17" i="1"/>
  <c r="P22" i="1"/>
  <c r="P23" i="1"/>
  <c r="P24" i="1"/>
  <c r="P25" i="1"/>
  <c r="P28" i="1"/>
  <c r="P29" i="1"/>
  <c r="P30" i="1"/>
  <c r="P31" i="1"/>
  <c r="P32" i="1"/>
  <c r="P33" i="1"/>
  <c r="P34" i="1"/>
  <c r="P36" i="1"/>
  <c r="P37" i="1"/>
  <c r="P38" i="1"/>
  <c r="P39" i="1"/>
  <c r="P40" i="1"/>
  <c r="P43" i="1"/>
  <c r="P44" i="1"/>
  <c r="P45" i="1"/>
  <c r="P47" i="1"/>
  <c r="P48" i="1"/>
  <c r="P49" i="1"/>
  <c r="P50" i="1"/>
  <c r="P51" i="1"/>
  <c r="P52" i="1"/>
  <c r="P53" i="1"/>
  <c r="P54" i="1"/>
  <c r="P12" i="1"/>
  <c r="P14" i="1"/>
  <c r="G71" i="1"/>
  <c r="N6" i="1"/>
  <c r="P6" i="1"/>
  <c r="N7" i="1"/>
  <c r="P7" i="1"/>
  <c r="N2" i="1"/>
  <c r="N71" i="1"/>
  <c r="P2" i="1"/>
  <c r="P71" i="1"/>
  <c r="L71" i="1"/>
</calcChain>
</file>

<file path=xl/sharedStrings.xml><?xml version="1.0" encoding="utf-8"?>
<sst xmlns="http://schemas.openxmlformats.org/spreadsheetml/2006/main" count="140" uniqueCount="88">
  <si>
    <t>S.F. EVENING</t>
  </si>
  <si>
    <t>STATUS</t>
  </si>
  <si>
    <t>S.F. WEST</t>
  </si>
  <si>
    <t>WEST MARIN</t>
  </si>
  <si>
    <t>BURLINGAME</t>
  </si>
  <si>
    <t>IGNACIO</t>
  </si>
  <si>
    <t>MARIN EVENING</t>
  </si>
  <si>
    <t>MENLO PARK</t>
  </si>
  <si>
    <t>MILL VALLEY</t>
  </si>
  <si>
    <t>MISSION SAN RAFAEL</t>
  </si>
  <si>
    <t>PENINSULA SUNRISE</t>
  </si>
  <si>
    <t>REDWOOD CITY</t>
  </si>
  <si>
    <t>SAN CARLOS</t>
  </si>
  <si>
    <t>S.F. FISHERMANS WHARF</t>
  </si>
  <si>
    <t>SAN FRANCISCO #2</t>
  </si>
  <si>
    <t>SAN RAFAEL HARBOR</t>
  </si>
  <si>
    <t>TERRA LINDA</t>
  </si>
  <si>
    <t>HALF MOON BAY</t>
  </si>
  <si>
    <t>FOSTER CITY</t>
  </si>
  <si>
    <t>MILLBRAE</t>
  </si>
  <si>
    <t>NOVATO</t>
  </si>
  <si>
    <t>PACIFICA</t>
  </si>
  <si>
    <t>SAN MATEO SUNRISE</t>
  </si>
  <si>
    <t>ROTARY CLUB</t>
  </si>
  <si>
    <t>DALY CITY</t>
  </si>
  <si>
    <t>NOVATO SUNRISE</t>
  </si>
  <si>
    <t>SAN BRUNO</t>
  </si>
  <si>
    <t>S. F. BAYVIEW</t>
  </si>
  <si>
    <t>SAN MATEO</t>
  </si>
  <si>
    <t>SAN RAFAEL</t>
  </si>
  <si>
    <t>SAUSALITO</t>
  </si>
  <si>
    <t>WOODSIDE/PV</t>
  </si>
  <si>
    <t>S.F. CHINATOWN</t>
  </si>
  <si>
    <t>GLOBAL GRANT PROJECT DESCRIPTON</t>
  </si>
  <si>
    <t>GG #</t>
  </si>
  <si>
    <t>2014-15 UNDESIGN. TRF CONTR.</t>
  </si>
  <si>
    <t>2015-16 UNDESIGN. TRF CONTR.</t>
  </si>
  <si>
    <t>CLUBS ALLOCATED TO GLOBAL SCHOLAR.</t>
  </si>
  <si>
    <t>TOTAL 2016-2017 DDF LEFT TO ALLOCATE</t>
  </si>
  <si>
    <t xml:space="preserve">TIBURON SUNSET  </t>
  </si>
  <si>
    <t>SOUTH SAN FRANCISCO</t>
  </si>
  <si>
    <t>BELMONT-RDWD SHRS</t>
  </si>
  <si>
    <t>TIBURON BELVEDERE</t>
  </si>
  <si>
    <t>CENTRAL MARIN</t>
  </si>
  <si>
    <t>MARIN SUNRISE</t>
  </si>
  <si>
    <t>NEW CLUB INCREASE TO MIN. $500 DDF</t>
  </si>
  <si>
    <t>AVG.% 14-17 DISTRICT UNDES.. TRF</t>
  </si>
  <si>
    <t>2017-18 DDF AVAIL. BEFORE DIST  &amp; GLOBAL GRANTS</t>
  </si>
  <si>
    <t>2017-18 DDF USED FOR DIST. GRANT</t>
  </si>
  <si>
    <t>NET DDF AVAIL. FOR GLOBAL GRANTS IN 2017-18</t>
  </si>
  <si>
    <t>TOTAL DDF USED FOR GLOBAL GRANTS IN 2017-18</t>
  </si>
  <si>
    <t>TOTAL UNUSED DDF FOR 2017-18</t>
  </si>
  <si>
    <t>DDF FOR 2017-2018 USED FOR PROJECT</t>
  </si>
  <si>
    <t>ADDITIONAL FOR NEW CLUBS MIN. $500 DDF</t>
  </si>
  <si>
    <t>SAN RAFAEL EVENING (6/5/14)</t>
  </si>
  <si>
    <t>2016-17 UNDESIGN.TRF CONTR.</t>
  </si>
  <si>
    <t xml:space="preserve">ALLOC FAIR SH 2017-18 WITH ADDITIONAL AMOUNTS </t>
  </si>
  <si>
    <t>PRIOR YEAR  DDF TO RE-ALLOCATE BY 12/31/17</t>
  </si>
  <si>
    <t xml:space="preserve">TRF 2014-15 UNALLOCATED CONTRIB-ALLOC FAIR SH 2017-18 </t>
  </si>
  <si>
    <t>ROSS VALLEY              nq</t>
  </si>
  <si>
    <t>S.F. INTERNATIONAL AIRPORT                    nq</t>
  </si>
  <si>
    <t>SAN FRANCISCO SOMA (8/27/15)                     nq</t>
  </si>
  <si>
    <t>S.F. GREATER MISSION                                                                                 nq</t>
  </si>
  <si>
    <t>nq means not qualified to do grants</t>
  </si>
  <si>
    <t>Ecuador Microcredit</t>
  </si>
  <si>
    <t>Novato Lead Club</t>
  </si>
  <si>
    <t>Morocco Irrigation</t>
  </si>
  <si>
    <t>San Carlos Lead Club</t>
  </si>
  <si>
    <t>Jagna Children's Clinic</t>
  </si>
  <si>
    <t>Monarch Beach Sun-5320</t>
  </si>
  <si>
    <t>Columbia-Peace Build.</t>
  </si>
  <si>
    <t>Vietnam-Roots of Peace</t>
  </si>
  <si>
    <t>Lead Club</t>
  </si>
  <si>
    <t>Myanmar-Alliance Smil</t>
  </si>
  <si>
    <t>El Salvador-Stoveteam Intnl</t>
  </si>
  <si>
    <t xml:space="preserve">Eugene Southtowne Lead </t>
  </si>
  <si>
    <t>Novato Sunrise Lead Club</t>
  </si>
  <si>
    <t>Ecuador Micro Credit</t>
  </si>
  <si>
    <t>Columbia Peace Project</t>
  </si>
  <si>
    <t>Peru Greenhouses</t>
  </si>
  <si>
    <t>Mill Valley Lead Club</t>
  </si>
  <si>
    <t>South Africa-Clinic</t>
  </si>
  <si>
    <t>Columbia Peace Build.</t>
  </si>
  <si>
    <t>DDF TO RE-ALLOCATE FROM FAILED GLOBAL GRANTS</t>
  </si>
  <si>
    <t>GLOBAL SCHOLARSHIP</t>
  </si>
  <si>
    <t>TOTAL FOR YEAR</t>
  </si>
  <si>
    <t>TOTAL DDF AVAILABLE FOR YEAR</t>
  </si>
  <si>
    <t>TOTAL DDFALLOCATED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</si>
</sst>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%"/>
    <numFmt numFmtId="166" formatCode="0.000000%"/>
  </numFmts>
  <fonts count="7" x14ac:knownFonts="1">
    <font>
      <sz val="10"/>
      <name val="Arial"/>
    </font>
    <font>
      <sz val="10"/>
      <name val="Arial"/>
    </font>
    <font>
      <b/>
      <sz val="10"/>
      <name val="Comic Sans MS"/>
      <family val="4"/>
    </font>
    <font>
      <sz val="8"/>
      <name val="Arial"/>
    </font>
    <font>
      <sz val="10"/>
      <name val="Comic Sans MS"/>
      <family val="4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 wrapText="1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4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 wrapText="1"/>
    </xf>
    <xf numFmtId="2" fontId="4" fillId="0" borderId="3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4" fontId="4" fillId="0" borderId="1" xfId="0" applyNumberFormat="1" applyFont="1" applyBorder="1"/>
    <xf numFmtId="166" fontId="4" fillId="0" borderId="1" xfId="0" applyNumberFormat="1" applyFont="1" applyBorder="1" applyAlignment="1">
      <alignment horizontal="right" wrapText="1"/>
    </xf>
    <xf numFmtId="166" fontId="4" fillId="0" borderId="1" xfId="0" applyNumberFormat="1" applyFont="1" applyBorder="1"/>
    <xf numFmtId="4" fontId="4" fillId="0" borderId="1" xfId="1" applyNumberFormat="1" applyFont="1" applyBorder="1" applyAlignment="1">
      <alignment wrapText="1"/>
    </xf>
    <xf numFmtId="4" fontId="4" fillId="0" borderId="3" xfId="1" applyNumberFormat="1" applyFont="1" applyBorder="1" applyAlignment="1">
      <alignment wrapText="1"/>
    </xf>
    <xf numFmtId="4" fontId="2" fillId="0" borderId="1" xfId="1" applyNumberFormat="1" applyFont="1" applyBorder="1" applyAlignment="1">
      <alignment wrapText="1"/>
    </xf>
    <xf numFmtId="2" fontId="4" fillId="0" borderId="1" xfId="0" applyNumberFormat="1" applyFont="1" applyBorder="1"/>
  </cellXfs>
  <cellStyles count="1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88"/>
  <sheetViews>
    <sheetView tabSelected="1" topLeftCell="B49" workbookViewId="0">
      <selection activeCell="S77" sqref="S77"/>
    </sheetView>
  </sheetViews>
  <sheetFormatPr baseColWidth="10" defaultRowHeight="39.75" customHeight="1" x14ac:dyDescent="0.25"/>
  <cols>
    <col min="1" max="1" width="4.5" style="15" hidden="1" customWidth="1"/>
    <col min="2" max="2" width="21" style="15" customWidth="1"/>
    <col min="3" max="5" width="10.83203125" style="15" customWidth="1"/>
    <col min="6" max="6" width="13.1640625" style="15" customWidth="1"/>
    <col min="7" max="16" width="10.83203125" style="15" customWidth="1"/>
    <col min="17" max="17" width="18.33203125" style="15" customWidth="1"/>
    <col min="18" max="18" width="10" style="15" customWidth="1"/>
    <col min="19" max="19" width="10.83203125" style="15" customWidth="1"/>
    <col min="20" max="20" width="21.83203125" style="15" customWidth="1"/>
    <col min="21" max="16384" width="10.83203125" style="15"/>
  </cols>
  <sheetData>
    <row r="1" spans="1:20" s="13" customFormat="1" ht="95.25" customHeight="1" x14ac:dyDescent="0.25">
      <c r="A1" s="8"/>
      <c r="B1" s="9" t="s">
        <v>23</v>
      </c>
      <c r="C1" s="24" t="s">
        <v>35</v>
      </c>
      <c r="D1" s="24" t="s">
        <v>36</v>
      </c>
      <c r="E1" s="24" t="s">
        <v>55</v>
      </c>
      <c r="F1" s="9" t="s">
        <v>46</v>
      </c>
      <c r="G1" s="9" t="s">
        <v>58</v>
      </c>
      <c r="H1" s="9" t="s">
        <v>45</v>
      </c>
      <c r="I1" s="9" t="s">
        <v>57</v>
      </c>
      <c r="J1" s="9" t="s">
        <v>56</v>
      </c>
      <c r="K1" s="9" t="s">
        <v>37</v>
      </c>
      <c r="L1" s="9" t="s">
        <v>47</v>
      </c>
      <c r="M1" s="9" t="s">
        <v>48</v>
      </c>
      <c r="N1" s="9" t="s">
        <v>49</v>
      </c>
      <c r="O1" s="9" t="s">
        <v>50</v>
      </c>
      <c r="P1" s="9" t="s">
        <v>51</v>
      </c>
      <c r="Q1" s="9" t="s">
        <v>33</v>
      </c>
      <c r="R1" s="13" t="s">
        <v>34</v>
      </c>
      <c r="S1" s="14" t="s">
        <v>52</v>
      </c>
      <c r="T1" s="9" t="s">
        <v>1</v>
      </c>
    </row>
    <row r="2" spans="1:20" ht="37.5" customHeight="1" x14ac:dyDescent="0.25">
      <c r="B2" s="5" t="s">
        <v>41</v>
      </c>
      <c r="C2" s="4">
        <v>6680</v>
      </c>
      <c r="D2" s="4">
        <v>5390</v>
      </c>
      <c r="E2" s="4">
        <v>4695</v>
      </c>
      <c r="F2" s="32">
        <f>(C2+D2+E2)/(C71+D71+E71)</f>
        <v>1.3885495967926117E-2</v>
      </c>
      <c r="G2" s="6">
        <f>S71*F2</f>
        <v>2370.0261618811946</v>
      </c>
      <c r="H2" s="6"/>
      <c r="I2" s="6">
        <v>7265</v>
      </c>
      <c r="J2" s="6">
        <f t="shared" ref="J2:J54" si="0">G2+H2+I2</f>
        <v>9635.0261618811946</v>
      </c>
      <c r="K2" s="6">
        <f>F2*S73</f>
        <v>242.99617943870706</v>
      </c>
      <c r="L2" s="6">
        <f>J2-K2</f>
        <v>9392.0299824424874</v>
      </c>
      <c r="M2" s="6">
        <v>2127.0300000000002</v>
      </c>
      <c r="N2" s="6">
        <f t="shared" ref="N2:N54" si="1">L2-M2</f>
        <v>7264.9999824424867</v>
      </c>
      <c r="O2" s="6">
        <v>7265</v>
      </c>
      <c r="P2" s="6">
        <f>N2-O2</f>
        <v>-1.755751327436883E-5</v>
      </c>
      <c r="Q2" s="15" t="s">
        <v>77</v>
      </c>
      <c r="R2" s="15">
        <v>1862693</v>
      </c>
      <c r="S2" s="34">
        <v>1665</v>
      </c>
      <c r="T2" s="19" t="s">
        <v>76</v>
      </c>
    </row>
    <row r="3" spans="1:20" ht="37.5" customHeight="1" x14ac:dyDescent="0.25">
      <c r="B3" s="5"/>
      <c r="C3" s="4"/>
      <c r="D3" s="4"/>
      <c r="E3" s="4"/>
      <c r="F3" s="32"/>
      <c r="G3" s="6"/>
      <c r="H3" s="6"/>
      <c r="I3" s="6"/>
      <c r="J3" s="6"/>
      <c r="K3" s="6"/>
      <c r="L3" s="6"/>
      <c r="M3" s="6"/>
      <c r="N3" s="6"/>
      <c r="O3" s="6"/>
      <c r="P3" s="6"/>
      <c r="Q3" s="15" t="s">
        <v>78</v>
      </c>
      <c r="R3" s="15">
        <v>1860303</v>
      </c>
      <c r="S3" s="34">
        <v>2000</v>
      </c>
      <c r="T3" s="19" t="s">
        <v>65</v>
      </c>
    </row>
    <row r="4" spans="1:20" ht="37.5" customHeight="1" x14ac:dyDescent="0.25">
      <c r="B4" s="5"/>
      <c r="C4" s="4"/>
      <c r="D4" s="4"/>
      <c r="E4" s="4"/>
      <c r="F4" s="32"/>
      <c r="G4" s="6"/>
      <c r="H4" s="6"/>
      <c r="I4" s="6"/>
      <c r="J4" s="6"/>
      <c r="K4" s="6"/>
      <c r="L4" s="6"/>
      <c r="M4" s="6"/>
      <c r="N4" s="6"/>
      <c r="O4" s="6"/>
      <c r="P4" s="6"/>
      <c r="Q4" s="15" t="s">
        <v>66</v>
      </c>
      <c r="R4" s="15">
        <v>1750555</v>
      </c>
      <c r="S4" s="34">
        <v>2000</v>
      </c>
      <c r="T4" s="19" t="s">
        <v>67</v>
      </c>
    </row>
    <row r="5" spans="1:20" ht="37.5" customHeight="1" x14ac:dyDescent="0.25">
      <c r="B5" s="5"/>
      <c r="C5" s="4"/>
      <c r="D5" s="4"/>
      <c r="E5" s="4"/>
      <c r="F5" s="32"/>
      <c r="G5" s="6"/>
      <c r="H5" s="6"/>
      <c r="I5" s="6"/>
      <c r="J5" s="6"/>
      <c r="K5" s="6"/>
      <c r="L5" s="6"/>
      <c r="M5" s="6"/>
      <c r="N5" s="6"/>
      <c r="O5" s="6"/>
      <c r="P5" s="6"/>
      <c r="Q5" s="15" t="s">
        <v>79</v>
      </c>
      <c r="R5" s="15">
        <v>1863531</v>
      </c>
      <c r="S5" s="34">
        <v>1600</v>
      </c>
      <c r="T5" s="19" t="s">
        <v>80</v>
      </c>
    </row>
    <row r="6" spans="1:20" ht="33" customHeight="1" x14ac:dyDescent="0.25">
      <c r="B6" s="5" t="s">
        <v>4</v>
      </c>
      <c r="C6" s="4">
        <v>10800</v>
      </c>
      <c r="D6" s="4">
        <v>2300</v>
      </c>
      <c r="E6" s="4">
        <v>9565</v>
      </c>
      <c r="F6" s="32">
        <f>(C6+D6+E6)/(C71+D71+E71)</f>
        <v>1.8772130397437845E-2</v>
      </c>
      <c r="G6" s="6">
        <f>S71*F6</f>
        <v>3204.0944204615139</v>
      </c>
      <c r="H6" s="6"/>
      <c r="I6" s="6">
        <v>2500</v>
      </c>
      <c r="J6" s="6">
        <f t="shared" si="0"/>
        <v>5704.0944204615134</v>
      </c>
      <c r="K6" s="6">
        <f>F6*S73</f>
        <v>328.51228195516228</v>
      </c>
      <c r="L6" s="6">
        <f t="shared" ref="L6:L54" si="2">J6-K6</f>
        <v>5375.5821385063509</v>
      </c>
      <c r="M6" s="6"/>
      <c r="N6" s="6">
        <f t="shared" si="1"/>
        <v>5375.5821385063509</v>
      </c>
      <c r="O6" s="6">
        <v>4000</v>
      </c>
      <c r="P6" s="6">
        <f t="shared" ref="P6:P54" si="3">N6-O6</f>
        <v>1375.5821385063509</v>
      </c>
      <c r="Q6" s="15" t="s">
        <v>68</v>
      </c>
      <c r="R6" s="15">
        <v>1860593</v>
      </c>
      <c r="S6" s="34">
        <v>4000</v>
      </c>
      <c r="T6" s="15" t="s">
        <v>69</v>
      </c>
    </row>
    <row r="7" spans="1:20" ht="33" customHeight="1" x14ac:dyDescent="0.25">
      <c r="A7" s="10"/>
      <c r="B7" s="11" t="s">
        <v>43</v>
      </c>
      <c r="C7" s="21">
        <v>6615</v>
      </c>
      <c r="D7" s="21">
        <v>1580</v>
      </c>
      <c r="E7" s="21">
        <v>1480</v>
      </c>
      <c r="F7" s="32">
        <f>(C7+D7+E7)/(C71+D71+E71)</f>
        <v>8.0132522212755849E-3</v>
      </c>
      <c r="G7" s="6">
        <f>S71*F7</f>
        <v>1367.7305765702688</v>
      </c>
      <c r="H7" s="6"/>
      <c r="I7" s="6"/>
      <c r="J7" s="6">
        <f t="shared" si="0"/>
        <v>1367.7305765702688</v>
      </c>
      <c r="K7" s="6">
        <f>F7*S73</f>
        <v>140.23191387232274</v>
      </c>
      <c r="L7" s="6">
        <f t="shared" si="2"/>
        <v>1227.498662697946</v>
      </c>
      <c r="M7" s="6">
        <v>1227.5</v>
      </c>
      <c r="N7" s="6">
        <f t="shared" si="1"/>
        <v>-1.337302054025713E-3</v>
      </c>
      <c r="O7" s="6"/>
      <c r="P7" s="6">
        <f t="shared" si="3"/>
        <v>-1.337302054025713E-3</v>
      </c>
      <c r="S7" s="34"/>
    </row>
    <row r="8" spans="1:20" ht="33" customHeight="1" x14ac:dyDescent="0.25">
      <c r="B8" s="5" t="s">
        <v>24</v>
      </c>
      <c r="C8" s="4">
        <v>0</v>
      </c>
      <c r="D8" s="4">
        <v>0</v>
      </c>
      <c r="E8" s="4">
        <v>0</v>
      </c>
      <c r="F8" s="32">
        <f>(C8+D8+E8)/(C71+D71+E71)</f>
        <v>0</v>
      </c>
      <c r="G8" s="6">
        <f>S71*F8</f>
        <v>0</v>
      </c>
      <c r="H8" s="6"/>
      <c r="I8" s="6"/>
      <c r="J8" s="6">
        <f t="shared" si="0"/>
        <v>0</v>
      </c>
      <c r="K8" s="6">
        <f>F8*S73</f>
        <v>0</v>
      </c>
      <c r="L8" s="6">
        <f t="shared" si="2"/>
        <v>0</v>
      </c>
      <c r="M8" s="6"/>
      <c r="N8" s="6">
        <f t="shared" si="1"/>
        <v>0</v>
      </c>
      <c r="O8" s="6"/>
      <c r="P8" s="6">
        <f t="shared" si="3"/>
        <v>0</v>
      </c>
      <c r="S8" s="34"/>
    </row>
    <row r="9" spans="1:20" ht="37.5" customHeight="1" x14ac:dyDescent="0.25">
      <c r="B9" s="5" t="s">
        <v>18</v>
      </c>
      <c r="C9" s="4">
        <v>12034</v>
      </c>
      <c r="D9" s="4">
        <v>6742.85</v>
      </c>
      <c r="E9" s="4">
        <v>17821.02</v>
      </c>
      <c r="F9" s="32">
        <f>(C9+D9+E9)/(C71+D71+E71)</f>
        <v>3.0311934167592255E-2</v>
      </c>
      <c r="G9" s="6">
        <f>S71*F9</f>
        <v>5173.7494404489653</v>
      </c>
      <c r="H9" s="6"/>
      <c r="I9" s="6">
        <v>3900</v>
      </c>
      <c r="J9" s="6">
        <f t="shared" si="0"/>
        <v>9073.7494404489662</v>
      </c>
      <c r="K9" s="6">
        <f>F9*S73</f>
        <v>530.4588479328645</v>
      </c>
      <c r="L9" s="6">
        <f t="shared" si="2"/>
        <v>8543.2905925161012</v>
      </c>
      <c r="M9" s="6">
        <v>4643.29</v>
      </c>
      <c r="N9" s="6">
        <f t="shared" si="1"/>
        <v>3900.0005925161013</v>
      </c>
      <c r="O9" s="6">
        <v>3900</v>
      </c>
      <c r="P9" s="6">
        <f t="shared" si="3"/>
        <v>5.9251610127830645E-4</v>
      </c>
      <c r="Q9" s="5" t="s">
        <v>66</v>
      </c>
      <c r="R9" s="15">
        <v>1750555</v>
      </c>
      <c r="S9" s="34">
        <v>3900</v>
      </c>
      <c r="T9" s="19" t="s">
        <v>67</v>
      </c>
    </row>
    <row r="10" spans="1:20" ht="33" customHeight="1" x14ac:dyDescent="0.25">
      <c r="B10" s="5" t="s">
        <v>17</v>
      </c>
      <c r="C10" s="4">
        <v>14447</v>
      </c>
      <c r="D10" s="4">
        <v>14700</v>
      </c>
      <c r="E10" s="4">
        <v>14501</v>
      </c>
      <c r="F10" s="32">
        <f>(C10+D10+E10)/(C71+D71+E71)</f>
        <v>3.615115586090302E-2</v>
      </c>
      <c r="G10" s="6">
        <f>S71*F10</f>
        <v>6170.4087034769091</v>
      </c>
      <c r="H10" s="6"/>
      <c r="I10" s="6">
        <v>760</v>
      </c>
      <c r="J10" s="6">
        <f t="shared" si="0"/>
        <v>6930.4087034769091</v>
      </c>
      <c r="K10" s="6">
        <f>F10*S73</f>
        <v>632.64522756580288</v>
      </c>
      <c r="L10" s="6">
        <f t="shared" si="2"/>
        <v>6297.7634759111061</v>
      </c>
      <c r="M10" s="6">
        <v>3000</v>
      </c>
      <c r="N10" s="6">
        <f t="shared" si="1"/>
        <v>3297.7634759111061</v>
      </c>
      <c r="O10" s="6">
        <v>2000</v>
      </c>
      <c r="P10" s="6">
        <f t="shared" si="3"/>
        <v>1297.7634759111061</v>
      </c>
      <c r="Q10" s="15" t="s">
        <v>79</v>
      </c>
      <c r="R10" s="15">
        <v>1863531</v>
      </c>
      <c r="S10" s="34">
        <v>2000</v>
      </c>
      <c r="T10" s="19" t="s">
        <v>80</v>
      </c>
    </row>
    <row r="11" spans="1:20" ht="33" customHeight="1" x14ac:dyDescent="0.25">
      <c r="A11" s="10"/>
      <c r="B11" s="11" t="s">
        <v>5</v>
      </c>
      <c r="C11" s="4">
        <v>5015</v>
      </c>
      <c r="D11" s="4">
        <v>8968</v>
      </c>
      <c r="E11" s="4">
        <v>12048.75</v>
      </c>
      <c r="F11" s="32">
        <f>(C11+D11+E11)/(C71+D71+E71)</f>
        <v>2.1560617933973202E-2</v>
      </c>
      <c r="G11" s="6">
        <f>S71*F11</f>
        <v>3680.0434559827495</v>
      </c>
      <c r="H11" s="6"/>
      <c r="I11" s="6">
        <v>1751</v>
      </c>
      <c r="J11" s="6">
        <f t="shared" si="0"/>
        <v>5431.0434559827499</v>
      </c>
      <c r="K11" s="6">
        <f>F11*S73</f>
        <v>377.31081384453103</v>
      </c>
      <c r="L11" s="6">
        <f t="shared" si="2"/>
        <v>5053.7326421382186</v>
      </c>
      <c r="M11" s="6"/>
      <c r="N11" s="6">
        <f t="shared" si="1"/>
        <v>5053.7326421382186</v>
      </c>
      <c r="O11" s="6">
        <v>1751</v>
      </c>
      <c r="P11" s="6">
        <f t="shared" si="3"/>
        <v>3302.7326421382186</v>
      </c>
      <c r="Q11" s="15" t="s">
        <v>64</v>
      </c>
      <c r="R11" s="15">
        <v>1862693</v>
      </c>
      <c r="S11" s="34">
        <v>1751</v>
      </c>
      <c r="T11" s="15" t="s">
        <v>76</v>
      </c>
    </row>
    <row r="12" spans="1:20" ht="33" customHeight="1" x14ac:dyDescent="0.25">
      <c r="A12" s="10"/>
      <c r="B12" s="11" t="s">
        <v>6</v>
      </c>
      <c r="C12" s="4">
        <v>22595</v>
      </c>
      <c r="D12" s="4">
        <v>14285</v>
      </c>
      <c r="E12" s="4">
        <v>53752.5</v>
      </c>
      <c r="F12" s="32">
        <f>(C12+D12+E12)/(C71+D71+E71)</f>
        <v>7.5065744903851109E-2</v>
      </c>
      <c r="G12" s="6">
        <f>S71*F12</f>
        <v>12812.490075556063</v>
      </c>
      <c r="H12" s="6"/>
      <c r="I12" s="6"/>
      <c r="J12" s="6">
        <f t="shared" si="0"/>
        <v>12812.490075556063</v>
      </c>
      <c r="K12" s="6">
        <f>F12*S73</f>
        <v>1313.6505358173945</v>
      </c>
      <c r="L12" s="6">
        <f t="shared" si="2"/>
        <v>11498.839539738668</v>
      </c>
      <c r="M12" s="6">
        <v>1500</v>
      </c>
      <c r="N12" s="6">
        <f t="shared" si="1"/>
        <v>9998.8395397386685</v>
      </c>
      <c r="O12" s="6"/>
      <c r="P12" s="6">
        <f t="shared" si="3"/>
        <v>9998.8395397386685</v>
      </c>
      <c r="S12" s="34"/>
    </row>
    <row r="13" spans="1:20" ht="33" customHeight="1" x14ac:dyDescent="0.25">
      <c r="A13" s="10"/>
      <c r="B13" s="11" t="s">
        <v>44</v>
      </c>
      <c r="C13" s="4">
        <v>4662</v>
      </c>
      <c r="D13" s="4">
        <v>2821</v>
      </c>
      <c r="E13" s="4">
        <v>4832.5</v>
      </c>
      <c r="F13" s="32">
        <f>(C13+D13+E13)/(C71+D71+E71)</f>
        <v>1.0200228189262995E-2</v>
      </c>
      <c r="G13" s="6">
        <f>S71*F13</f>
        <v>1741.0114641603254</v>
      </c>
      <c r="H13" s="6"/>
      <c r="I13" s="6">
        <v>1919</v>
      </c>
      <c r="J13" s="6">
        <f t="shared" si="0"/>
        <v>3660.0114641603254</v>
      </c>
      <c r="K13" s="6">
        <f>F13*S73</f>
        <v>178.50399331210241</v>
      </c>
      <c r="L13" s="6">
        <f t="shared" si="2"/>
        <v>3481.507470848223</v>
      </c>
      <c r="M13" s="6">
        <v>1562.51</v>
      </c>
      <c r="N13" s="6">
        <f t="shared" si="1"/>
        <v>1918.997470848223</v>
      </c>
      <c r="O13" s="6">
        <v>1919</v>
      </c>
      <c r="P13" s="6">
        <f t="shared" si="3"/>
        <v>-2.5291517770256178E-3</v>
      </c>
      <c r="Q13" s="15" t="s">
        <v>64</v>
      </c>
      <c r="R13" s="15">
        <v>1862693</v>
      </c>
      <c r="S13" s="34">
        <v>1919</v>
      </c>
      <c r="T13" s="15" t="s">
        <v>76</v>
      </c>
    </row>
    <row r="14" spans="1:20" ht="33" customHeight="1" x14ac:dyDescent="0.25">
      <c r="B14" s="5" t="s">
        <v>7</v>
      </c>
      <c r="C14" s="4">
        <v>8720</v>
      </c>
      <c r="D14" s="4">
        <v>10420</v>
      </c>
      <c r="E14" s="4">
        <v>6550</v>
      </c>
      <c r="F14" s="32">
        <f>(C14+D14+E14)/(C71+D71+E71)</f>
        <v>2.1277565846467162E-2</v>
      </c>
      <c r="G14" s="6">
        <f>S71*F14</f>
        <v>3631.7311123607451</v>
      </c>
      <c r="H14" s="6"/>
      <c r="I14" s="6">
        <v>974</v>
      </c>
      <c r="J14" s="6">
        <f t="shared" si="0"/>
        <v>4605.7311123607451</v>
      </c>
      <c r="K14" s="6">
        <f>F14*S73</f>
        <v>372.35740231317533</v>
      </c>
      <c r="L14" s="6">
        <f t="shared" si="2"/>
        <v>4233.3737100475701</v>
      </c>
      <c r="M14" s="6"/>
      <c r="N14" s="6">
        <f t="shared" si="1"/>
        <v>4233.3737100475701</v>
      </c>
      <c r="O14" s="6">
        <v>974</v>
      </c>
      <c r="P14" s="6">
        <f t="shared" si="3"/>
        <v>3259.3737100475701</v>
      </c>
      <c r="Q14" s="15" t="s">
        <v>64</v>
      </c>
      <c r="R14" s="15">
        <v>1862693</v>
      </c>
      <c r="S14" s="34">
        <v>500</v>
      </c>
      <c r="T14" s="15" t="s">
        <v>76</v>
      </c>
    </row>
    <row r="15" spans="1:20" ht="33" customHeight="1" x14ac:dyDescent="0.25">
      <c r="B15" s="5"/>
      <c r="C15" s="4"/>
      <c r="D15" s="4"/>
      <c r="E15" s="4"/>
      <c r="F15" s="32"/>
      <c r="G15" s="6"/>
      <c r="H15" s="6"/>
      <c r="I15" s="6"/>
      <c r="J15" s="6"/>
      <c r="K15" s="6"/>
      <c r="L15" s="6"/>
      <c r="M15" s="6"/>
      <c r="N15" s="6"/>
      <c r="O15" s="6"/>
      <c r="P15" s="6"/>
      <c r="Q15" s="15" t="s">
        <v>66</v>
      </c>
      <c r="R15" s="15">
        <v>1750555</v>
      </c>
      <c r="S15" s="34">
        <v>474</v>
      </c>
      <c r="T15" s="15" t="s">
        <v>67</v>
      </c>
    </row>
    <row r="16" spans="1:20" ht="33" customHeight="1" x14ac:dyDescent="0.25">
      <c r="B16" s="5" t="s">
        <v>8</v>
      </c>
      <c r="C16" s="4">
        <v>12435</v>
      </c>
      <c r="D16" s="4">
        <v>14098.5</v>
      </c>
      <c r="E16" s="4">
        <v>12270</v>
      </c>
      <c r="F16" s="32">
        <f>(C16+D16+E16)/(C71+D71+E71)</f>
        <v>3.2138732048399704E-2</v>
      </c>
      <c r="G16" s="6">
        <f>S71*F16</f>
        <v>5485.5538426815947</v>
      </c>
      <c r="H16" s="6"/>
      <c r="I16" s="6">
        <v>5043</v>
      </c>
      <c r="J16" s="6">
        <f t="shared" si="0"/>
        <v>10528.553842681595</v>
      </c>
      <c r="K16" s="6">
        <f>F16*S73</f>
        <v>562.42781084699482</v>
      </c>
      <c r="L16" s="6">
        <f t="shared" si="2"/>
        <v>9966.1260318345994</v>
      </c>
      <c r="M16" s="6"/>
      <c r="N16" s="6">
        <f t="shared" si="1"/>
        <v>9966.1260318345994</v>
      </c>
      <c r="O16" s="6">
        <v>9966</v>
      </c>
      <c r="P16" s="6">
        <f t="shared" si="3"/>
        <v>0.12603183459941647</v>
      </c>
      <c r="Q16" s="15" t="s">
        <v>79</v>
      </c>
      <c r="R16" s="15">
        <v>1863531</v>
      </c>
      <c r="S16" s="31">
        <v>9966</v>
      </c>
      <c r="T16" s="15" t="s">
        <v>72</v>
      </c>
    </row>
    <row r="17" spans="1:20" ht="33" customHeight="1" x14ac:dyDescent="0.25">
      <c r="A17" s="10"/>
      <c r="B17" s="5" t="s">
        <v>19</v>
      </c>
      <c r="C17" s="4">
        <v>11780</v>
      </c>
      <c r="D17" s="4">
        <v>10646</v>
      </c>
      <c r="E17" s="4">
        <v>15806</v>
      </c>
      <c r="F17" s="32">
        <f>(C17+D17+E17)/(C71+D71+E71)</f>
        <v>3.1665391103235983E-2</v>
      </c>
      <c r="G17" s="6">
        <f>S71*F17</f>
        <v>5404.7623156004665</v>
      </c>
      <c r="H17" s="6"/>
      <c r="I17" s="6">
        <v>3578</v>
      </c>
      <c r="J17" s="6">
        <f t="shared" si="0"/>
        <v>8982.7623156004665</v>
      </c>
      <c r="K17" s="6">
        <f>F17*S73</f>
        <v>554.1443443066297</v>
      </c>
      <c r="L17" s="6">
        <f t="shared" si="2"/>
        <v>8428.6179712938374</v>
      </c>
      <c r="M17" s="6">
        <v>3600</v>
      </c>
      <c r="N17" s="6">
        <f t="shared" si="1"/>
        <v>4828.6179712938374</v>
      </c>
      <c r="O17" s="6">
        <v>4828</v>
      </c>
      <c r="P17" s="6">
        <f t="shared" si="3"/>
        <v>0.61797129383739957</v>
      </c>
      <c r="Q17" s="15" t="s">
        <v>66</v>
      </c>
      <c r="R17" s="15">
        <v>1750555</v>
      </c>
      <c r="S17" s="34">
        <v>2500</v>
      </c>
      <c r="T17" s="15" t="s">
        <v>67</v>
      </c>
    </row>
    <row r="18" spans="1:20" ht="33" customHeight="1" x14ac:dyDescent="0.25">
      <c r="A18" s="10"/>
      <c r="B18" s="5"/>
      <c r="C18" s="4"/>
      <c r="D18" s="4"/>
      <c r="E18" s="4"/>
      <c r="F18" s="32"/>
      <c r="G18" s="6"/>
      <c r="H18" s="6"/>
      <c r="I18" s="6"/>
      <c r="J18" s="6"/>
      <c r="K18" s="6"/>
      <c r="L18" s="6"/>
      <c r="M18" s="6"/>
      <c r="N18" s="6"/>
      <c r="O18" s="6"/>
      <c r="P18" s="6"/>
      <c r="Q18" s="15" t="s">
        <v>82</v>
      </c>
      <c r="R18" s="15">
        <v>1860303</v>
      </c>
      <c r="S18" s="34">
        <v>489</v>
      </c>
      <c r="T18" s="15" t="s">
        <v>65</v>
      </c>
    </row>
    <row r="19" spans="1:20" ht="33" customHeight="1" x14ac:dyDescent="0.25">
      <c r="A19" s="10"/>
      <c r="B19" s="5"/>
      <c r="C19" s="4"/>
      <c r="D19" s="4"/>
      <c r="E19" s="4"/>
      <c r="F19" s="32"/>
      <c r="G19" s="6"/>
      <c r="H19" s="6"/>
      <c r="I19" s="6"/>
      <c r="J19" s="6"/>
      <c r="K19" s="6"/>
      <c r="L19" s="6"/>
      <c r="M19" s="6"/>
      <c r="N19" s="6"/>
      <c r="O19" s="6"/>
      <c r="P19" s="6"/>
      <c r="Q19" s="15" t="s">
        <v>64</v>
      </c>
      <c r="R19" s="15">
        <v>1862693</v>
      </c>
      <c r="S19" s="34">
        <v>489</v>
      </c>
      <c r="T19" s="15" t="s">
        <v>76</v>
      </c>
    </row>
    <row r="20" spans="1:20" ht="33" customHeight="1" x14ac:dyDescent="0.25">
      <c r="A20" s="10"/>
      <c r="B20" s="5"/>
      <c r="C20" s="4"/>
      <c r="D20" s="4"/>
      <c r="E20" s="4"/>
      <c r="F20" s="32"/>
      <c r="G20" s="6"/>
      <c r="H20" s="6"/>
      <c r="I20" s="6"/>
      <c r="J20" s="6"/>
      <c r="K20" s="6"/>
      <c r="L20" s="6"/>
      <c r="M20" s="6"/>
      <c r="N20" s="6"/>
      <c r="O20" s="6"/>
      <c r="P20" s="6"/>
      <c r="Q20" s="15" t="s">
        <v>79</v>
      </c>
      <c r="R20" s="15">
        <v>1863531</v>
      </c>
      <c r="S20" s="34">
        <v>272</v>
      </c>
      <c r="T20" s="15" t="s">
        <v>80</v>
      </c>
    </row>
    <row r="21" spans="1:20" ht="33" customHeight="1" x14ac:dyDescent="0.25">
      <c r="A21" s="10"/>
      <c r="B21" s="5"/>
      <c r="C21" s="4"/>
      <c r="D21" s="4"/>
      <c r="E21" s="4"/>
      <c r="F21" s="32"/>
      <c r="G21" s="6"/>
      <c r="H21" s="6"/>
      <c r="I21" s="6"/>
      <c r="J21" s="6"/>
      <c r="K21" s="6"/>
      <c r="L21" s="6"/>
      <c r="M21" s="6"/>
      <c r="N21" s="6"/>
      <c r="O21" s="6"/>
      <c r="P21" s="6"/>
      <c r="Q21" s="15" t="s">
        <v>79</v>
      </c>
      <c r="R21" s="15">
        <v>1863531</v>
      </c>
      <c r="S21" s="34">
        <v>1078</v>
      </c>
      <c r="T21" s="15" t="s">
        <v>80</v>
      </c>
    </row>
    <row r="22" spans="1:20" ht="33" customHeight="1" x14ac:dyDescent="0.25">
      <c r="B22" s="11" t="s">
        <v>9</v>
      </c>
      <c r="C22" s="4">
        <v>10165</v>
      </c>
      <c r="D22" s="4">
        <v>10665</v>
      </c>
      <c r="E22" s="4">
        <v>3807</v>
      </c>
      <c r="F22" s="32">
        <f>(C22+D22+E22)/(C71+D71+E71)</f>
        <v>2.0405425837267864E-2</v>
      </c>
      <c r="G22" s="6">
        <f>S71*F22</f>
        <v>3482.8711333293763</v>
      </c>
      <c r="H22" s="6"/>
      <c r="I22" s="6"/>
      <c r="J22" s="6">
        <f t="shared" si="0"/>
        <v>3482.8711333293763</v>
      </c>
      <c r="K22" s="6">
        <f>F22*S73</f>
        <v>357.0949521521876</v>
      </c>
      <c r="L22" s="6">
        <f t="shared" si="2"/>
        <v>3125.7761811771888</v>
      </c>
      <c r="M22" s="6">
        <v>1200</v>
      </c>
      <c r="N22" s="6">
        <f t="shared" si="1"/>
        <v>1925.7761811771888</v>
      </c>
      <c r="O22" s="6"/>
      <c r="P22" s="6">
        <f t="shared" si="3"/>
        <v>1925.7761811771888</v>
      </c>
      <c r="S22" s="34"/>
    </row>
    <row r="23" spans="1:20" ht="33" customHeight="1" x14ac:dyDescent="0.25">
      <c r="A23" s="10"/>
      <c r="B23" s="11" t="s">
        <v>20</v>
      </c>
      <c r="C23" s="4">
        <v>22523</v>
      </c>
      <c r="D23" s="4">
        <v>25431</v>
      </c>
      <c r="E23" s="4">
        <v>61305.9</v>
      </c>
      <c r="F23" s="32">
        <f>(C23+D23+E23)/(C71+D71+E71)</f>
        <v>9.0493760865255637E-2</v>
      </c>
      <c r="G23" s="6">
        <f>S71*F23</f>
        <v>15445.799072145728</v>
      </c>
      <c r="H23" s="6"/>
      <c r="I23" s="6">
        <v>2000</v>
      </c>
      <c r="J23" s="6">
        <f t="shared" si="0"/>
        <v>17445.799072145728</v>
      </c>
      <c r="K23" s="6">
        <f>F23*S73</f>
        <v>1583.6408151419737</v>
      </c>
      <c r="L23" s="6">
        <f t="shared" si="2"/>
        <v>15862.158257003754</v>
      </c>
      <c r="M23" s="6">
        <v>8300</v>
      </c>
      <c r="N23" s="6">
        <f t="shared" si="1"/>
        <v>7562.1582570037535</v>
      </c>
      <c r="O23" s="6">
        <v>2000</v>
      </c>
      <c r="P23" s="6">
        <f t="shared" si="3"/>
        <v>5562.1582570037535</v>
      </c>
      <c r="Q23" s="15" t="s">
        <v>70</v>
      </c>
      <c r="R23" s="15">
        <v>1860303</v>
      </c>
      <c r="S23" s="34">
        <v>2000</v>
      </c>
      <c r="T23" s="20" t="s">
        <v>72</v>
      </c>
    </row>
    <row r="24" spans="1:20" ht="33" customHeight="1" x14ac:dyDescent="0.25">
      <c r="A24" s="10"/>
      <c r="B24" s="11" t="s">
        <v>25</v>
      </c>
      <c r="C24" s="4">
        <v>11194</v>
      </c>
      <c r="D24" s="4">
        <v>10230</v>
      </c>
      <c r="E24" s="4">
        <v>9797</v>
      </c>
      <c r="F24" s="32">
        <f>(C24+D24+E24)/(C71+D71+E71)</f>
        <v>2.5858578563353492E-2</v>
      </c>
      <c r="G24" s="6">
        <f>S71*F24</f>
        <v>4413.6347629044303</v>
      </c>
      <c r="H24" s="6"/>
      <c r="I24" s="6"/>
      <c r="J24" s="6">
        <f t="shared" si="0"/>
        <v>4413.6347629044303</v>
      </c>
      <c r="K24" s="6">
        <f>F24*S73</f>
        <v>452.52512485868613</v>
      </c>
      <c r="L24" s="6">
        <f t="shared" si="2"/>
        <v>3961.1096380457443</v>
      </c>
      <c r="M24" s="6"/>
      <c r="N24" s="6">
        <f t="shared" si="1"/>
        <v>3961.1096380457443</v>
      </c>
      <c r="O24" s="6">
        <v>3961</v>
      </c>
      <c r="P24" s="6">
        <f t="shared" si="3"/>
        <v>0.10963804574430469</v>
      </c>
      <c r="Q24" s="15" t="s">
        <v>64</v>
      </c>
      <c r="R24" s="15">
        <v>1862693</v>
      </c>
      <c r="S24" s="34">
        <v>3961</v>
      </c>
      <c r="T24" s="15" t="s">
        <v>72</v>
      </c>
    </row>
    <row r="25" spans="1:20" ht="33" customHeight="1" x14ac:dyDescent="0.25">
      <c r="A25" s="10"/>
      <c r="B25" s="5" t="s">
        <v>21</v>
      </c>
      <c r="C25" s="4">
        <v>5645</v>
      </c>
      <c r="D25" s="4">
        <v>6830</v>
      </c>
      <c r="E25" s="4">
        <v>8351.0400000000009</v>
      </c>
      <c r="F25" s="32">
        <f>(C25+D25+E25)/(C71+D71+E71)</f>
        <v>1.7249024422777693E-2</v>
      </c>
      <c r="G25" s="6">
        <f>S71*F25</f>
        <v>2944.12523998713</v>
      </c>
      <c r="H25" s="6"/>
      <c r="I25" s="6"/>
      <c r="J25" s="6">
        <f t="shared" si="0"/>
        <v>2944.12523998713</v>
      </c>
      <c r="K25" s="6">
        <f>F25*S73</f>
        <v>301.8579273986096</v>
      </c>
      <c r="L25" s="6">
        <f t="shared" si="2"/>
        <v>2642.2673125885203</v>
      </c>
      <c r="M25" s="6"/>
      <c r="N25" s="6">
        <f t="shared" si="1"/>
        <v>2642.2673125885203</v>
      </c>
      <c r="O25" s="6">
        <v>2642</v>
      </c>
      <c r="P25" s="6">
        <f t="shared" si="3"/>
        <v>0.26731258852032624</v>
      </c>
      <c r="Q25" s="15" t="s">
        <v>79</v>
      </c>
      <c r="R25" s="15">
        <v>1863531</v>
      </c>
      <c r="S25" s="34">
        <v>880</v>
      </c>
      <c r="T25" s="15" t="s">
        <v>80</v>
      </c>
    </row>
    <row r="26" spans="1:20" ht="33" customHeight="1" x14ac:dyDescent="0.25">
      <c r="A26" s="10"/>
      <c r="B26" s="5"/>
      <c r="C26" s="4"/>
      <c r="D26" s="4"/>
      <c r="E26" s="4"/>
      <c r="F26" s="32"/>
      <c r="G26" s="6"/>
      <c r="H26" s="6"/>
      <c r="I26" s="6"/>
      <c r="J26" s="6"/>
      <c r="K26" s="6"/>
      <c r="L26" s="6"/>
      <c r="M26" s="6"/>
      <c r="N26" s="6"/>
      <c r="O26" s="6"/>
      <c r="P26" s="6"/>
      <c r="Q26" s="15" t="s">
        <v>64</v>
      </c>
      <c r="R26" s="15">
        <v>1862693</v>
      </c>
      <c r="S26" s="34">
        <v>881</v>
      </c>
      <c r="T26" s="15" t="s">
        <v>76</v>
      </c>
    </row>
    <row r="27" spans="1:20" ht="33" customHeight="1" x14ac:dyDescent="0.25">
      <c r="A27" s="10"/>
      <c r="B27" s="5"/>
      <c r="C27" s="4"/>
      <c r="D27" s="4"/>
      <c r="E27" s="4"/>
      <c r="F27" s="32"/>
      <c r="G27" s="6"/>
      <c r="H27" s="6"/>
      <c r="I27" s="6"/>
      <c r="J27" s="6"/>
      <c r="K27" s="6"/>
      <c r="L27" s="6"/>
      <c r="M27" s="6"/>
      <c r="N27" s="6"/>
      <c r="O27" s="6"/>
      <c r="P27" s="6"/>
      <c r="Q27" s="15" t="s">
        <v>66</v>
      </c>
      <c r="R27" s="15">
        <v>1750555</v>
      </c>
      <c r="S27" s="34">
        <v>881</v>
      </c>
      <c r="T27" s="15" t="s">
        <v>67</v>
      </c>
    </row>
    <row r="28" spans="1:20" ht="33" customHeight="1" x14ac:dyDescent="0.25">
      <c r="A28" s="10"/>
      <c r="B28" s="5" t="s">
        <v>10</v>
      </c>
      <c r="C28" s="4">
        <v>6280</v>
      </c>
      <c r="D28" s="4">
        <v>5151.66</v>
      </c>
      <c r="E28" s="4">
        <v>7000.61</v>
      </c>
      <c r="F28" s="32">
        <f>(C28+D28+E28)/(C71+D71+E71)</f>
        <v>1.5266400880687475E-2</v>
      </c>
      <c r="G28" s="6">
        <f>S71*F28</f>
        <v>2605.7239560308908</v>
      </c>
      <c r="H28" s="6"/>
      <c r="I28" s="6"/>
      <c r="J28" s="6">
        <f t="shared" si="0"/>
        <v>2605.7239560308908</v>
      </c>
      <c r="K28" s="6">
        <f>F28*S73</f>
        <v>267.16201541203083</v>
      </c>
      <c r="L28" s="6">
        <f t="shared" si="2"/>
        <v>2338.5619406188598</v>
      </c>
      <c r="M28" s="6"/>
      <c r="N28" s="6">
        <f t="shared" si="1"/>
        <v>2338.5619406188598</v>
      </c>
      <c r="O28" s="6"/>
      <c r="P28" s="6">
        <f t="shared" si="3"/>
        <v>2338.5619406188598</v>
      </c>
      <c r="S28" s="34"/>
    </row>
    <row r="29" spans="1:20" ht="33" customHeight="1" x14ac:dyDescent="0.25">
      <c r="B29" s="5" t="s">
        <v>11</v>
      </c>
      <c r="C29" s="4">
        <v>7815.01</v>
      </c>
      <c r="D29" s="4">
        <v>5126.68</v>
      </c>
      <c r="E29" s="4">
        <v>3540</v>
      </c>
      <c r="F29" s="32">
        <f>(C29+D29+E29)/(C71+D71+E71)</f>
        <v>1.3650846408565955E-2</v>
      </c>
      <c r="G29" s="6">
        <f>S71*F29</f>
        <v>2329.9753350441797</v>
      </c>
      <c r="H29" s="6"/>
      <c r="I29" s="6"/>
      <c r="J29" s="6">
        <f t="shared" si="0"/>
        <v>2329.9753350441797</v>
      </c>
      <c r="K29" s="6">
        <f>F29*S73</f>
        <v>238.8898121499042</v>
      </c>
      <c r="L29" s="6">
        <f t="shared" si="2"/>
        <v>2091.0855228942755</v>
      </c>
      <c r="M29" s="6"/>
      <c r="N29" s="6">
        <f t="shared" si="1"/>
        <v>2091.0855228942755</v>
      </c>
      <c r="O29" s="6"/>
      <c r="P29" s="6">
        <f t="shared" si="3"/>
        <v>2091.0855228942755</v>
      </c>
      <c r="S29" s="34"/>
    </row>
    <row r="30" spans="1:20" ht="33" customHeight="1" x14ac:dyDescent="0.25">
      <c r="B30" s="11" t="s">
        <v>59</v>
      </c>
      <c r="C30" s="4">
        <v>3240</v>
      </c>
      <c r="D30" s="4">
        <v>3940</v>
      </c>
      <c r="E30" s="4">
        <v>3766.5</v>
      </c>
      <c r="F30" s="32">
        <f>(C30+D30+E30)/(C71+D71+E71)</f>
        <v>9.0663633529915449E-3</v>
      </c>
      <c r="G30" s="6">
        <f>S71*F30</f>
        <v>1547.4793546694004</v>
      </c>
      <c r="H30" s="6"/>
      <c r="I30" s="6"/>
      <c r="J30" s="6">
        <f t="shared" si="0"/>
        <v>1547.4793546694004</v>
      </c>
      <c r="K30" s="6">
        <f>F30*S73</f>
        <v>158.66135867735204</v>
      </c>
      <c r="L30" s="6">
        <f t="shared" si="2"/>
        <v>1388.8179959920485</v>
      </c>
      <c r="M30" s="6"/>
      <c r="N30" s="6">
        <f t="shared" si="1"/>
        <v>1388.8179959920485</v>
      </c>
      <c r="O30" s="6"/>
      <c r="P30" s="6">
        <f t="shared" si="3"/>
        <v>1388.8179959920485</v>
      </c>
      <c r="S30" s="34"/>
    </row>
    <row r="31" spans="1:20" ht="33" customHeight="1" x14ac:dyDescent="0.25">
      <c r="B31" s="5" t="s">
        <v>26</v>
      </c>
      <c r="C31" s="4">
        <v>5689</v>
      </c>
      <c r="D31" s="4">
        <v>5334</v>
      </c>
      <c r="E31" s="4">
        <v>5164</v>
      </c>
      <c r="F31" s="32">
        <f>(C31+D31+E31)/(C71+D71+E71)</f>
        <v>1.3406771442458698E-2</v>
      </c>
      <c r="G31" s="6">
        <f>S71*F31</f>
        <v>2288.3157460406142</v>
      </c>
      <c r="H31" s="6"/>
      <c r="I31" s="6"/>
      <c r="J31" s="6">
        <f t="shared" si="0"/>
        <v>2288.3157460406142</v>
      </c>
      <c r="K31" s="6">
        <f>F31*S73</f>
        <v>234.6185002430272</v>
      </c>
      <c r="L31" s="6">
        <f t="shared" si="2"/>
        <v>2053.6972457975871</v>
      </c>
      <c r="M31" s="6"/>
      <c r="N31" s="6">
        <f t="shared" si="1"/>
        <v>2053.6972457975871</v>
      </c>
      <c r="O31" s="6"/>
      <c r="P31" s="6">
        <f t="shared" si="3"/>
        <v>2053.6972457975871</v>
      </c>
      <c r="S31" s="34"/>
    </row>
    <row r="32" spans="1:20" ht="33" customHeight="1" x14ac:dyDescent="0.25">
      <c r="B32" s="5" t="s">
        <v>12</v>
      </c>
      <c r="C32" s="4">
        <v>7907</v>
      </c>
      <c r="D32" s="4">
        <v>9799</v>
      </c>
      <c r="E32" s="4">
        <v>13195</v>
      </c>
      <c r="F32" s="32">
        <f>(C32+D32+E32)/(C71+D71+E71)</f>
        <v>2.5593540763786754E-2</v>
      </c>
      <c r="G32" s="6">
        <f>S71*F32</f>
        <v>4368.397162439057</v>
      </c>
      <c r="H32" s="6"/>
      <c r="I32" s="6"/>
      <c r="J32" s="6">
        <f t="shared" si="0"/>
        <v>4368.397162439057</v>
      </c>
      <c r="K32" s="6">
        <f>F32*S73</f>
        <v>447.88696336626822</v>
      </c>
      <c r="L32" s="6">
        <f t="shared" si="2"/>
        <v>3920.510199072789</v>
      </c>
      <c r="M32" s="6">
        <v>250</v>
      </c>
      <c r="N32" s="6">
        <f t="shared" si="1"/>
        <v>3670.510199072789</v>
      </c>
      <c r="O32" s="6">
        <v>3670</v>
      </c>
      <c r="P32" s="6">
        <f t="shared" si="3"/>
        <v>0.51019907278896426</v>
      </c>
      <c r="Q32" s="15" t="s">
        <v>66</v>
      </c>
      <c r="R32" s="15">
        <v>1750555</v>
      </c>
      <c r="S32" s="34">
        <v>3670</v>
      </c>
      <c r="T32" s="15" t="s">
        <v>72</v>
      </c>
    </row>
    <row r="33" spans="1:20" ht="33" customHeight="1" x14ac:dyDescent="0.25">
      <c r="A33" s="10"/>
      <c r="B33" s="5" t="s">
        <v>27</v>
      </c>
      <c r="C33" s="4">
        <v>600</v>
      </c>
      <c r="D33" s="4">
        <v>600</v>
      </c>
      <c r="E33" s="4">
        <v>600</v>
      </c>
      <c r="F33" s="32">
        <f>(C33+D33+E33)/(C71+D71+E71)</f>
        <v>1.4908376225628995E-3</v>
      </c>
      <c r="G33" s="6">
        <f>S71*F33</f>
        <v>254.46150261772445</v>
      </c>
      <c r="H33" s="6"/>
      <c r="I33" s="6"/>
      <c r="J33" s="6">
        <f t="shared" si="0"/>
        <v>254.46150261772445</v>
      </c>
      <c r="K33" s="6">
        <f>F33*S73</f>
        <v>26.089658394850741</v>
      </c>
      <c r="L33" s="6">
        <f t="shared" si="2"/>
        <v>228.3718442228737</v>
      </c>
      <c r="M33" s="6"/>
      <c r="N33" s="6">
        <f t="shared" si="1"/>
        <v>228.3718442228737</v>
      </c>
      <c r="O33" s="6"/>
      <c r="P33" s="6">
        <f t="shared" si="3"/>
        <v>228.3718442228737</v>
      </c>
      <c r="S33" s="34"/>
    </row>
    <row r="34" spans="1:20" ht="33" customHeight="1" x14ac:dyDescent="0.25">
      <c r="A34" s="10"/>
      <c r="B34" s="25" t="s">
        <v>32</v>
      </c>
      <c r="C34" s="27">
        <v>15922</v>
      </c>
      <c r="D34" s="27">
        <v>18158</v>
      </c>
      <c r="E34" s="27">
        <v>31533</v>
      </c>
      <c r="F34" s="32">
        <f>(C34+D34+E34)/(C71+D71+E71)</f>
        <v>5.4343516071788625E-2</v>
      </c>
      <c r="G34" s="26">
        <f>S71*F34</f>
        <v>9275.5458729204183</v>
      </c>
      <c r="H34" s="26"/>
      <c r="I34" s="26"/>
      <c r="J34" s="6">
        <f t="shared" si="0"/>
        <v>9275.5458729204183</v>
      </c>
      <c r="K34" s="26">
        <f>F34*S73</f>
        <v>951.01153125630094</v>
      </c>
      <c r="L34" s="6">
        <f t="shared" si="2"/>
        <v>8324.5343416641172</v>
      </c>
      <c r="M34" s="26"/>
      <c r="N34" s="6">
        <f t="shared" si="1"/>
        <v>8324.5343416641172</v>
      </c>
      <c r="O34" s="6"/>
      <c r="P34" s="6">
        <f t="shared" si="3"/>
        <v>8324.5343416641172</v>
      </c>
      <c r="Q34" s="28"/>
      <c r="R34" s="29"/>
      <c r="S34" s="35"/>
      <c r="T34" s="30"/>
    </row>
    <row r="35" spans="1:20" ht="33" customHeight="1" x14ac:dyDescent="0.25">
      <c r="A35" s="10"/>
      <c r="B35" s="25" t="s">
        <v>0</v>
      </c>
      <c r="C35" s="27">
        <v>6986.38</v>
      </c>
      <c r="D35" s="27">
        <v>3797.13</v>
      </c>
      <c r="E35" s="27">
        <v>5224.9799999999996</v>
      </c>
      <c r="F35" s="32">
        <f>(C35+D35+E35)/(C71+D71+E71)</f>
        <v>1.3258921762456639E-2</v>
      </c>
      <c r="G35" s="26">
        <f>S71*F35</f>
        <v>2263.0802333560086</v>
      </c>
      <c r="H35" s="26"/>
      <c r="I35" s="26"/>
      <c r="J35" s="6">
        <f t="shared" si="0"/>
        <v>2263.0802333560086</v>
      </c>
      <c r="K35" s="26">
        <f>F35*S73</f>
        <v>232.03113084299119</v>
      </c>
      <c r="L35" s="6">
        <f t="shared" si="2"/>
        <v>2031.0491025130175</v>
      </c>
      <c r="M35" s="26"/>
      <c r="N35" s="6">
        <f t="shared" si="1"/>
        <v>2031.0491025130175</v>
      </c>
      <c r="O35" s="6">
        <v>2031</v>
      </c>
      <c r="P35" s="6">
        <f t="shared" si="3"/>
        <v>4.9102513017487581E-2</v>
      </c>
      <c r="Q35" s="28" t="s">
        <v>74</v>
      </c>
      <c r="R35" s="29">
        <v>1746424</v>
      </c>
      <c r="S35" s="35">
        <v>2031</v>
      </c>
      <c r="T35" s="30" t="s">
        <v>75</v>
      </c>
    </row>
    <row r="36" spans="1:20" ht="33" customHeight="1" x14ac:dyDescent="0.25">
      <c r="B36" s="5" t="s">
        <v>13</v>
      </c>
      <c r="C36" s="4">
        <v>5032</v>
      </c>
      <c r="D36" s="4">
        <v>5021</v>
      </c>
      <c r="E36" s="4">
        <v>57917</v>
      </c>
      <c r="F36" s="32">
        <f>(C36+D36+E36)/(C71+D71+E71)</f>
        <v>5.629568511422238E-2</v>
      </c>
      <c r="G36" s="6">
        <f>S71*F36</f>
        <v>9608.7490738481847</v>
      </c>
      <c r="H36" s="6"/>
      <c r="I36" s="6"/>
      <c r="J36" s="6">
        <f t="shared" si="0"/>
        <v>9608.7490738481847</v>
      </c>
      <c r="K36" s="6">
        <f>F36*S73</f>
        <v>985.1744894988916</v>
      </c>
      <c r="L36" s="6">
        <f t="shared" si="2"/>
        <v>8623.5745843492932</v>
      </c>
      <c r="M36" s="6">
        <v>1000</v>
      </c>
      <c r="N36" s="6">
        <f t="shared" si="1"/>
        <v>7623.5745843492932</v>
      </c>
      <c r="O36" s="6"/>
      <c r="P36" s="6">
        <f t="shared" si="3"/>
        <v>7623.5745843492932</v>
      </c>
      <c r="S36" s="34"/>
    </row>
    <row r="37" spans="1:20" ht="33" customHeight="1" x14ac:dyDescent="0.25">
      <c r="B37" s="5" t="s">
        <v>62</v>
      </c>
      <c r="C37" s="4">
        <v>4400</v>
      </c>
      <c r="D37" s="4">
        <v>4100</v>
      </c>
      <c r="E37" s="4">
        <v>4250</v>
      </c>
      <c r="F37" s="32">
        <f>(C37+D37+E37)/(C71+D71+E71)</f>
        <v>1.0560099826487205E-2</v>
      </c>
      <c r="G37" s="6">
        <f>S71*F37</f>
        <v>1802.4356435422148</v>
      </c>
      <c r="H37" s="6"/>
      <c r="I37" s="6">
        <v>1705</v>
      </c>
      <c r="J37" s="6">
        <f t="shared" si="0"/>
        <v>3507.4356435422151</v>
      </c>
      <c r="K37" s="6">
        <f>F37*S73</f>
        <v>184.80174696352609</v>
      </c>
      <c r="L37" s="6">
        <f t="shared" si="2"/>
        <v>3322.633896578689</v>
      </c>
      <c r="M37" s="6"/>
      <c r="N37" s="6">
        <f t="shared" si="1"/>
        <v>3322.633896578689</v>
      </c>
      <c r="O37" s="6">
        <v>1705</v>
      </c>
      <c r="P37" s="6">
        <f t="shared" si="3"/>
        <v>1617.633896578689</v>
      </c>
      <c r="Q37" s="15" t="s">
        <v>70</v>
      </c>
      <c r="R37" s="15">
        <v>1860303</v>
      </c>
      <c r="S37" s="34">
        <v>1705</v>
      </c>
      <c r="T37" s="19" t="s">
        <v>65</v>
      </c>
    </row>
    <row r="38" spans="1:20" ht="33" customHeight="1" x14ac:dyDescent="0.25">
      <c r="B38" s="5" t="s">
        <v>60</v>
      </c>
      <c r="C38" s="4">
        <v>5100</v>
      </c>
      <c r="D38" s="4">
        <v>0</v>
      </c>
      <c r="E38" s="4">
        <v>2550</v>
      </c>
      <c r="F38" s="32">
        <f>(C38+D38+E38)/(C71+D71+E71)</f>
        <v>6.3360598958923228E-3</v>
      </c>
      <c r="G38" s="6">
        <f>S71*F38</f>
        <v>1081.4613861253288</v>
      </c>
      <c r="H38" s="6"/>
      <c r="I38" s="6"/>
      <c r="J38" s="6">
        <f t="shared" si="0"/>
        <v>1081.4613861253288</v>
      </c>
      <c r="K38" s="6">
        <f>F38*S73</f>
        <v>110.88104817811565</v>
      </c>
      <c r="L38" s="6">
        <f t="shared" si="2"/>
        <v>970.58033794721314</v>
      </c>
      <c r="M38" s="6"/>
      <c r="N38" s="6">
        <f t="shared" si="1"/>
        <v>970.58033794721314</v>
      </c>
      <c r="O38" s="6"/>
      <c r="P38" s="6">
        <f t="shared" si="3"/>
        <v>970.58033794721314</v>
      </c>
      <c r="S38" s="34"/>
    </row>
    <row r="39" spans="1:20" ht="33" customHeight="1" x14ac:dyDescent="0.25">
      <c r="B39" s="5" t="s">
        <v>2</v>
      </c>
      <c r="C39" s="4">
        <v>2600</v>
      </c>
      <c r="D39" s="4">
        <v>4489.7</v>
      </c>
      <c r="E39" s="4">
        <v>4630.12</v>
      </c>
      <c r="F39" s="32">
        <f>(C39+D39+E39)/(C71+D71+E71)</f>
        <v>9.706860325369512E-3</v>
      </c>
      <c r="G39" s="6">
        <f>S71*F39</f>
        <v>1656.8016708940331</v>
      </c>
      <c r="H39" s="6"/>
      <c r="I39" s="6">
        <v>980</v>
      </c>
      <c r="J39" s="6">
        <f t="shared" si="0"/>
        <v>2636.8016708940331</v>
      </c>
      <c r="K39" s="6">
        <f>F39*S73</f>
        <v>169.87005569396646</v>
      </c>
      <c r="L39" s="6">
        <f t="shared" si="2"/>
        <v>2466.9316152000665</v>
      </c>
      <c r="M39" s="6">
        <v>1486.93</v>
      </c>
      <c r="N39" s="6">
        <f t="shared" si="1"/>
        <v>980.00161520006645</v>
      </c>
      <c r="O39" s="6">
        <v>980</v>
      </c>
      <c r="P39" s="6">
        <f t="shared" si="3"/>
        <v>1.6152000664533261E-3</v>
      </c>
      <c r="Q39" s="15" t="s">
        <v>66</v>
      </c>
      <c r="R39" s="15">
        <v>1750555</v>
      </c>
      <c r="S39" s="34">
        <v>980</v>
      </c>
      <c r="T39" s="15" t="s">
        <v>67</v>
      </c>
    </row>
    <row r="40" spans="1:20" ht="33" customHeight="1" x14ac:dyDescent="0.25">
      <c r="B40" s="5" t="s">
        <v>14</v>
      </c>
      <c r="C40" s="4">
        <v>32719.9</v>
      </c>
      <c r="D40" s="4">
        <v>35128.44</v>
      </c>
      <c r="E40" s="4">
        <v>51949.1</v>
      </c>
      <c r="F40" s="32">
        <f>(C40+D40+E40)/(C71+D71+E71)</f>
        <v>9.9221405910400892E-2</v>
      </c>
      <c r="G40" s="6">
        <f>S71*F40</f>
        <v>16935.464773420383</v>
      </c>
      <c r="H40" s="6"/>
      <c r="I40" s="6">
        <v>6586</v>
      </c>
      <c r="J40" s="6">
        <f t="shared" si="0"/>
        <v>23521.464773420383</v>
      </c>
      <c r="K40" s="6">
        <f>F40*S73</f>
        <v>1736.3746034320156</v>
      </c>
      <c r="L40" s="6">
        <f t="shared" si="2"/>
        <v>21785.090169988369</v>
      </c>
      <c r="M40" s="6"/>
      <c r="N40" s="6">
        <f t="shared" si="1"/>
        <v>21785.090169988369</v>
      </c>
      <c r="O40" s="6">
        <v>11685</v>
      </c>
      <c r="P40" s="6">
        <f t="shared" si="3"/>
        <v>10100.090169988369</v>
      </c>
      <c r="Q40" s="15" t="s">
        <v>71</v>
      </c>
      <c r="R40" s="15">
        <v>1757546</v>
      </c>
      <c r="S40" s="34">
        <v>6685</v>
      </c>
      <c r="T40" s="15" t="s">
        <v>72</v>
      </c>
    </row>
    <row r="41" spans="1:20" ht="33" customHeight="1" x14ac:dyDescent="0.25">
      <c r="B41" s="5"/>
      <c r="C41" s="4"/>
      <c r="D41" s="4"/>
      <c r="E41" s="4"/>
      <c r="F41" s="32"/>
      <c r="G41" s="6"/>
      <c r="H41" s="6"/>
      <c r="I41" s="6"/>
      <c r="J41" s="6"/>
      <c r="K41" s="6"/>
      <c r="L41" s="6"/>
      <c r="M41" s="6"/>
      <c r="N41" s="6"/>
      <c r="O41" s="6"/>
      <c r="P41" s="6"/>
      <c r="Q41" s="15" t="s">
        <v>73</v>
      </c>
      <c r="R41" s="15">
        <v>1862618</v>
      </c>
      <c r="S41" s="34">
        <v>5000</v>
      </c>
    </row>
    <row r="42" spans="1:20" ht="33" customHeight="1" x14ac:dyDescent="0.25">
      <c r="B42" s="5" t="s">
        <v>61</v>
      </c>
      <c r="C42" s="4">
        <v>0</v>
      </c>
      <c r="D42" s="4">
        <v>400</v>
      </c>
      <c r="E42" s="4">
        <v>1400</v>
      </c>
      <c r="F42" s="32">
        <f>(C42+D42+E42)/(C71+D71+E71)</f>
        <v>1.4908376225628995E-3</v>
      </c>
      <c r="G42" s="6">
        <f>S71*F42</f>
        <v>254.46150261772445</v>
      </c>
      <c r="H42" s="6">
        <v>245.54</v>
      </c>
      <c r="I42" s="6"/>
      <c r="J42" s="6">
        <f t="shared" si="0"/>
        <v>500.00150261772444</v>
      </c>
      <c r="K42" s="6">
        <f>F42*S73</f>
        <v>26.089658394850741</v>
      </c>
      <c r="L42" s="6">
        <f t="shared" si="2"/>
        <v>473.9118442228737</v>
      </c>
      <c r="M42" s="6"/>
      <c r="N42" s="6">
        <f t="shared" si="1"/>
        <v>473.9118442228737</v>
      </c>
      <c r="O42" s="6"/>
      <c r="P42" s="6">
        <f t="shared" si="3"/>
        <v>473.9118442228737</v>
      </c>
      <c r="S42" s="34"/>
    </row>
    <row r="43" spans="1:20" ht="33" customHeight="1" x14ac:dyDescent="0.25">
      <c r="B43" s="5" t="s">
        <v>28</v>
      </c>
      <c r="C43" s="4">
        <v>12875</v>
      </c>
      <c r="D43" s="4">
        <v>6500</v>
      </c>
      <c r="E43" s="4">
        <v>11203</v>
      </c>
      <c r="F43" s="32">
        <f>(C43+D43+E43)/(C71+D71+E71)</f>
        <v>2.532601823484908E-2</v>
      </c>
      <c r="G43" s="6">
        <f>S71*F43</f>
        <v>4322.7354594693215</v>
      </c>
      <c r="H43" s="6"/>
      <c r="I43" s="6"/>
      <c r="J43" s="6">
        <f t="shared" si="0"/>
        <v>4322.7354594693215</v>
      </c>
      <c r="K43" s="6">
        <f>F43*S73</f>
        <v>443.20531910985892</v>
      </c>
      <c r="L43" s="6">
        <f t="shared" si="2"/>
        <v>3879.5301403594626</v>
      </c>
      <c r="M43" s="6"/>
      <c r="N43" s="6">
        <f t="shared" si="1"/>
        <v>3879.5301403594626</v>
      </c>
      <c r="O43" s="6"/>
      <c r="P43" s="6">
        <f t="shared" si="3"/>
        <v>3879.5301403594626</v>
      </c>
      <c r="S43" s="34"/>
    </row>
    <row r="44" spans="1:20" ht="33" customHeight="1" x14ac:dyDescent="0.25">
      <c r="B44" s="5" t="s">
        <v>22</v>
      </c>
      <c r="C44" s="4">
        <v>2460</v>
      </c>
      <c r="D44" s="4">
        <v>4213.45</v>
      </c>
      <c r="E44" s="4">
        <v>4200</v>
      </c>
      <c r="F44" s="32">
        <f>(C44+D44+E44)/(C71+D71+E71)</f>
        <v>9.0058601928092001E-3</v>
      </c>
      <c r="G44" s="6">
        <f>S71*F44</f>
        <v>1537.1524586881644</v>
      </c>
      <c r="H44" s="6"/>
      <c r="I44" s="6"/>
      <c r="J44" s="6">
        <f t="shared" si="0"/>
        <v>1537.1524586881644</v>
      </c>
      <c r="K44" s="6">
        <f>F44*S73</f>
        <v>157.602553374161</v>
      </c>
      <c r="L44" s="6">
        <f t="shared" si="2"/>
        <v>1379.5499053140034</v>
      </c>
      <c r="M44" s="6"/>
      <c r="N44" s="6">
        <f t="shared" si="1"/>
        <v>1379.5499053140034</v>
      </c>
      <c r="O44" s="6"/>
      <c r="P44" s="6">
        <f t="shared" si="3"/>
        <v>1379.5499053140034</v>
      </c>
      <c r="S44" s="34"/>
      <c r="T44" s="20"/>
    </row>
    <row r="45" spans="1:20" ht="33" customHeight="1" x14ac:dyDescent="0.25">
      <c r="B45" s="11" t="s">
        <v>29</v>
      </c>
      <c r="C45" s="4">
        <v>4576</v>
      </c>
      <c r="D45" s="4">
        <v>3239</v>
      </c>
      <c r="E45" s="4">
        <v>5776.5</v>
      </c>
      <c r="F45" s="32">
        <f>(C45+D45+E45)/(C71+D71+E71)</f>
        <v>1.1257066415035362E-2</v>
      </c>
      <c r="G45" s="6">
        <f>S71*F45</f>
        <v>1921.3963960160013</v>
      </c>
      <c r="H45" s="6"/>
      <c r="I45" s="6"/>
      <c r="J45" s="6">
        <f t="shared" si="0"/>
        <v>1921.3963960160013</v>
      </c>
      <c r="K45" s="6">
        <f>F45*S73</f>
        <v>196.99866226311883</v>
      </c>
      <c r="L45" s="6">
        <f t="shared" si="2"/>
        <v>1724.3977337528825</v>
      </c>
      <c r="M45" s="6">
        <v>1386</v>
      </c>
      <c r="N45" s="6">
        <f t="shared" si="1"/>
        <v>338.39773375288246</v>
      </c>
      <c r="O45" s="6">
        <v>338</v>
      </c>
      <c r="P45" s="6">
        <f t="shared" si="3"/>
        <v>0.39773375288245916</v>
      </c>
      <c r="Q45" s="15" t="s">
        <v>64</v>
      </c>
      <c r="R45" s="15">
        <v>1862693</v>
      </c>
      <c r="S45" s="34">
        <v>338</v>
      </c>
      <c r="T45" s="15" t="s">
        <v>76</v>
      </c>
    </row>
    <row r="46" spans="1:20" ht="33" customHeight="1" x14ac:dyDescent="0.25">
      <c r="B46" s="11" t="s">
        <v>54</v>
      </c>
      <c r="C46" s="4">
        <v>500</v>
      </c>
      <c r="D46" s="4">
        <v>1460</v>
      </c>
      <c r="E46" s="4">
        <v>1940</v>
      </c>
      <c r="F46" s="32">
        <f>(C46+D46+E46)/(C71+D71+E71)</f>
        <v>3.2301481822196157E-3</v>
      </c>
      <c r="G46" s="6">
        <f>S71*F46</f>
        <v>551.33325567173631</v>
      </c>
      <c r="H46" s="6"/>
      <c r="I46" s="6"/>
      <c r="J46" s="6">
        <f t="shared" si="0"/>
        <v>551.33325567173631</v>
      </c>
      <c r="K46" s="6">
        <f>F46*S73</f>
        <v>56.527593188843277</v>
      </c>
      <c r="L46" s="6">
        <f t="shared" si="2"/>
        <v>494.80566248289301</v>
      </c>
      <c r="M46" s="6"/>
      <c r="N46" s="6">
        <f t="shared" si="1"/>
        <v>494.80566248289301</v>
      </c>
      <c r="O46" s="6"/>
      <c r="P46" s="6">
        <f t="shared" si="3"/>
        <v>494.80566248289301</v>
      </c>
      <c r="S46" s="34"/>
    </row>
    <row r="47" spans="1:20" ht="33" customHeight="1" x14ac:dyDescent="0.25">
      <c r="B47" s="11" t="s">
        <v>15</v>
      </c>
      <c r="C47" s="4">
        <v>15829</v>
      </c>
      <c r="D47" s="4">
        <v>15333</v>
      </c>
      <c r="E47" s="4">
        <v>10179</v>
      </c>
      <c r="F47" s="32">
        <f>(C47+D47+E47)/(C71+D71+E71)</f>
        <v>3.4240398974651573E-2</v>
      </c>
      <c r="G47" s="6">
        <f>S71*F47</f>
        <v>5844.2738776218594</v>
      </c>
      <c r="H47" s="6"/>
      <c r="I47" s="6"/>
      <c r="J47" s="6">
        <f t="shared" si="0"/>
        <v>5844.2738776218594</v>
      </c>
      <c r="K47" s="6">
        <f>F47*S73</f>
        <v>599.20698205640258</v>
      </c>
      <c r="L47" s="6">
        <f t="shared" si="2"/>
        <v>5245.0668955654564</v>
      </c>
      <c r="M47" s="6">
        <v>3235</v>
      </c>
      <c r="N47" s="6">
        <f t="shared" si="1"/>
        <v>2010.0668955654564</v>
      </c>
      <c r="O47" s="6"/>
      <c r="P47" s="6">
        <f t="shared" si="3"/>
        <v>2010.0668955654564</v>
      </c>
      <c r="S47" s="34"/>
      <c r="T47" s="20"/>
    </row>
    <row r="48" spans="1:20" ht="33" customHeight="1" x14ac:dyDescent="0.25">
      <c r="B48" s="11" t="s">
        <v>30</v>
      </c>
      <c r="C48" s="4">
        <v>13854</v>
      </c>
      <c r="D48" s="4">
        <v>7890</v>
      </c>
      <c r="E48" s="4">
        <v>10108.5</v>
      </c>
      <c r="F48" s="32">
        <f>(C48+D48+E48)/(C71+D71+E71)</f>
        <v>2.6381614095935976E-2</v>
      </c>
      <c r="G48" s="6">
        <f>S71*F48</f>
        <v>4502.908340072815</v>
      </c>
      <c r="H48" s="6"/>
      <c r="I48" s="6">
        <v>2666</v>
      </c>
      <c r="J48" s="6">
        <f t="shared" si="0"/>
        <v>7168.908340072815</v>
      </c>
      <c r="K48" s="6">
        <f>F48*S73</f>
        <v>461.67824667887959</v>
      </c>
      <c r="L48" s="6">
        <f t="shared" si="2"/>
        <v>6707.230093393935</v>
      </c>
      <c r="M48" s="6"/>
      <c r="N48" s="6">
        <f t="shared" si="1"/>
        <v>6707.230093393935</v>
      </c>
      <c r="O48" s="6">
        <v>6707</v>
      </c>
      <c r="P48" s="6">
        <f t="shared" si="3"/>
        <v>0.2300933939350216</v>
      </c>
      <c r="Q48" s="15" t="s">
        <v>81</v>
      </c>
      <c r="R48" s="15">
        <v>1861488</v>
      </c>
      <c r="S48" s="34">
        <v>6707</v>
      </c>
      <c r="T48" s="15" t="s">
        <v>72</v>
      </c>
    </row>
    <row r="49" spans="1:20" ht="33" customHeight="1" x14ac:dyDescent="0.25">
      <c r="B49" s="5" t="s">
        <v>40</v>
      </c>
      <c r="C49" s="4">
        <v>7700</v>
      </c>
      <c r="D49" s="4">
        <v>8250</v>
      </c>
      <c r="E49" s="4">
        <v>9153</v>
      </c>
      <c r="F49" s="32">
        <f>(C49+D49+E49)/(C71+D71+E71)</f>
        <v>2.0791387132886925E-2</v>
      </c>
      <c r="G49" s="6">
        <f>S71*F49</f>
        <v>3548.7483890070757</v>
      </c>
      <c r="H49" s="6"/>
      <c r="I49" s="6">
        <v>521</v>
      </c>
      <c r="J49" s="6">
        <f t="shared" si="0"/>
        <v>4069.7483890070757</v>
      </c>
      <c r="K49" s="6">
        <f>F49*S73</f>
        <v>363.84927482552121</v>
      </c>
      <c r="L49" s="6">
        <f t="shared" si="2"/>
        <v>3705.8991141815545</v>
      </c>
      <c r="M49" s="6">
        <v>3000</v>
      </c>
      <c r="N49" s="6">
        <f t="shared" si="1"/>
        <v>705.89911418155452</v>
      </c>
      <c r="O49" s="6">
        <v>521</v>
      </c>
      <c r="P49" s="6">
        <f t="shared" si="3"/>
        <v>184.89911418155452</v>
      </c>
      <c r="Q49" s="15" t="s">
        <v>66</v>
      </c>
      <c r="R49" s="15">
        <v>1750555</v>
      </c>
      <c r="S49" s="34">
        <v>521</v>
      </c>
      <c r="T49" s="15" t="s">
        <v>67</v>
      </c>
    </row>
    <row r="50" spans="1:20" ht="33" customHeight="1" x14ac:dyDescent="0.25">
      <c r="B50" s="11" t="s">
        <v>16</v>
      </c>
      <c r="C50" s="4">
        <v>6253.89</v>
      </c>
      <c r="D50" s="4">
        <v>9567</v>
      </c>
      <c r="E50" s="4">
        <v>24365.84</v>
      </c>
      <c r="F50" s="32">
        <f>(C50+D50+E50)/(C71+D71+E71)</f>
        <v>3.3284382784320637E-2</v>
      </c>
      <c r="G50" s="6">
        <f>S71*F50</f>
        <v>5681.0976117182136</v>
      </c>
      <c r="H50" s="6"/>
      <c r="I50" s="6">
        <v>8773</v>
      </c>
      <c r="J50" s="6">
        <f t="shared" si="0"/>
        <v>14454.097611718214</v>
      </c>
      <c r="K50" s="6">
        <f>F50*S73</f>
        <v>582.47669872561119</v>
      </c>
      <c r="L50" s="6">
        <f t="shared" si="2"/>
        <v>13871.620912992603</v>
      </c>
      <c r="M50" s="6">
        <v>4950</v>
      </c>
      <c r="N50" s="6">
        <f t="shared" si="1"/>
        <v>8921.6209129926028</v>
      </c>
      <c r="O50" s="6">
        <v>8773</v>
      </c>
      <c r="P50" s="6">
        <f t="shared" si="3"/>
        <v>148.62091299260283</v>
      </c>
      <c r="Q50" s="15" t="s">
        <v>66</v>
      </c>
      <c r="R50" s="15">
        <v>1750555</v>
      </c>
      <c r="S50" s="34">
        <v>8773</v>
      </c>
      <c r="T50" s="15" t="s">
        <v>67</v>
      </c>
    </row>
    <row r="51" spans="1:20" ht="33" customHeight="1" x14ac:dyDescent="0.25">
      <c r="A51" s="10"/>
      <c r="B51" s="11" t="s">
        <v>42</v>
      </c>
      <c r="C51" s="4">
        <v>3640</v>
      </c>
      <c r="D51" s="4">
        <v>3760</v>
      </c>
      <c r="E51" s="4">
        <v>5453</v>
      </c>
      <c r="F51" s="32">
        <f>(C51+D51+E51)/(C71+D71+E71)</f>
        <v>1.0645408868222749E-2</v>
      </c>
      <c r="G51" s="6">
        <f>S71*F51</f>
        <v>1816.996496192007</v>
      </c>
      <c r="H51" s="6"/>
      <c r="I51" s="6"/>
      <c r="J51" s="6">
        <f t="shared" si="0"/>
        <v>1816.996496192007</v>
      </c>
      <c r="K51" s="6">
        <f>F51*S73</f>
        <v>186.29465519389811</v>
      </c>
      <c r="L51" s="6">
        <f t="shared" si="2"/>
        <v>1630.701840998109</v>
      </c>
      <c r="M51" s="6">
        <v>450</v>
      </c>
      <c r="N51" s="6">
        <f t="shared" si="1"/>
        <v>1180.701840998109</v>
      </c>
      <c r="O51" s="6"/>
      <c r="P51" s="6">
        <f t="shared" si="3"/>
        <v>1180.701840998109</v>
      </c>
      <c r="S51" s="34"/>
    </row>
    <row r="52" spans="1:20" ht="33" customHeight="1" x14ac:dyDescent="0.25">
      <c r="A52" s="10"/>
      <c r="B52" s="11" t="s">
        <v>39</v>
      </c>
      <c r="C52" s="4">
        <v>3830</v>
      </c>
      <c r="D52" s="4">
        <v>2750</v>
      </c>
      <c r="E52" s="4">
        <v>5670</v>
      </c>
      <c r="F52" s="32">
        <f>(C52+D52+E52)/(C71+D71+E71)</f>
        <v>1.0145978264664178E-2</v>
      </c>
      <c r="G52" s="6">
        <f>S71*F52</f>
        <v>1731.7518928150691</v>
      </c>
      <c r="H52" s="6"/>
      <c r="I52" s="6">
        <v>430</v>
      </c>
      <c r="J52" s="6">
        <f t="shared" si="0"/>
        <v>2161.7518928150694</v>
      </c>
      <c r="K52" s="6">
        <f>F52*S73</f>
        <v>177.5546196316231</v>
      </c>
      <c r="L52" s="6">
        <f t="shared" si="2"/>
        <v>1984.1972731834462</v>
      </c>
      <c r="M52" s="6">
        <v>1554.2</v>
      </c>
      <c r="N52" s="6">
        <f t="shared" si="1"/>
        <v>429.99727318344617</v>
      </c>
      <c r="O52" s="6">
        <v>430</v>
      </c>
      <c r="P52" s="6">
        <f t="shared" si="3"/>
        <v>-2.726816553831668E-3</v>
      </c>
      <c r="Q52" s="15" t="s">
        <v>79</v>
      </c>
      <c r="R52" s="15">
        <v>1863531</v>
      </c>
      <c r="S52" s="34">
        <v>430</v>
      </c>
      <c r="T52" s="15" t="s">
        <v>80</v>
      </c>
    </row>
    <row r="53" spans="1:20" ht="33" customHeight="1" x14ac:dyDescent="0.25">
      <c r="A53" s="10"/>
      <c r="B53" s="11" t="s">
        <v>3</v>
      </c>
      <c r="C53" s="4">
        <v>1534</v>
      </c>
      <c r="D53" s="4">
        <v>1445</v>
      </c>
      <c r="E53" s="4">
        <v>13913.5</v>
      </c>
      <c r="F53" s="32">
        <f>(C53+D53+E53)/(C71+D71+E71)</f>
        <v>1.399109696619099E-2</v>
      </c>
      <c r="G53" s="6">
        <f>S71*F53</f>
        <v>2388.0505183166169</v>
      </c>
      <c r="H53" s="6"/>
      <c r="I53" s="6"/>
      <c r="J53" s="6">
        <f t="shared" si="0"/>
        <v>2388.0505183166169</v>
      </c>
      <c r="K53" s="6">
        <f>F53*S73</f>
        <v>244.84419690834233</v>
      </c>
      <c r="L53" s="6">
        <f t="shared" si="2"/>
        <v>2143.2063214082746</v>
      </c>
      <c r="M53" s="6"/>
      <c r="N53" s="6">
        <f t="shared" si="1"/>
        <v>2143.2063214082746</v>
      </c>
      <c r="O53" s="6">
        <v>2143</v>
      </c>
      <c r="P53" s="6">
        <f t="shared" si="3"/>
        <v>0.20632140827456169</v>
      </c>
      <c r="Q53" s="15" t="s">
        <v>66</v>
      </c>
      <c r="R53" s="15">
        <v>1750555</v>
      </c>
      <c r="S53" s="34">
        <v>2143</v>
      </c>
      <c r="T53" s="15" t="s">
        <v>67</v>
      </c>
    </row>
    <row r="54" spans="1:20" ht="33" customHeight="1" x14ac:dyDescent="0.25">
      <c r="A54" s="10"/>
      <c r="B54" s="11" t="s">
        <v>31</v>
      </c>
      <c r="C54" s="4">
        <v>3020</v>
      </c>
      <c r="D54" s="4">
        <v>8156</v>
      </c>
      <c r="E54" s="4">
        <v>11720</v>
      </c>
      <c r="F54" s="32">
        <f>(C54+D54+E54)/(C71+D71+E71)</f>
        <v>1.8963454559000083E-2</v>
      </c>
      <c r="G54" s="6">
        <f>S71*F54</f>
        <v>3236.7503132974552</v>
      </c>
      <c r="H54" s="6"/>
      <c r="I54" s="6">
        <v>496</v>
      </c>
      <c r="J54" s="6">
        <f t="shared" si="0"/>
        <v>3732.7503132974552</v>
      </c>
      <c r="K54" s="6">
        <f>F54*S73</f>
        <v>331.86045478250145</v>
      </c>
      <c r="L54" s="6">
        <f t="shared" si="2"/>
        <v>3400.8898585149536</v>
      </c>
      <c r="M54" s="6">
        <v>2904.89</v>
      </c>
      <c r="N54" s="6">
        <f t="shared" si="1"/>
        <v>495.99985851495376</v>
      </c>
      <c r="O54" s="6">
        <v>496</v>
      </c>
      <c r="P54" s="6">
        <f t="shared" si="3"/>
        <v>-1.4148504624245106E-4</v>
      </c>
      <c r="Q54" s="15" t="s">
        <v>70</v>
      </c>
      <c r="R54" s="15">
        <v>1860303</v>
      </c>
      <c r="S54" s="34">
        <v>248</v>
      </c>
      <c r="T54" s="15" t="s">
        <v>65</v>
      </c>
    </row>
    <row r="55" spans="1:20" ht="39.75" hidden="1" customHeight="1" x14ac:dyDescent="0.25">
      <c r="F55" s="33"/>
      <c r="I55" s="31"/>
      <c r="S55" s="31"/>
    </row>
    <row r="56" spans="1:20" ht="39.75" hidden="1" customHeight="1" x14ac:dyDescent="0.25">
      <c r="F56" s="33"/>
      <c r="I56" s="31"/>
      <c r="S56" s="31"/>
    </row>
    <row r="57" spans="1:20" ht="33" hidden="1" customHeight="1" x14ac:dyDescent="0.25">
      <c r="F57" s="33"/>
      <c r="I57" s="31"/>
      <c r="S57" s="31"/>
    </row>
    <row r="58" spans="1:20" ht="33" hidden="1" customHeight="1" x14ac:dyDescent="0.25">
      <c r="F58" s="33"/>
      <c r="I58" s="31"/>
      <c r="S58" s="31"/>
    </row>
    <row r="59" spans="1:20" ht="39.75" hidden="1" customHeight="1" x14ac:dyDescent="0.25">
      <c r="F59" s="33"/>
      <c r="I59" s="31"/>
      <c r="S59" s="31"/>
    </row>
    <row r="60" spans="1:20" ht="39.75" hidden="1" customHeight="1" x14ac:dyDescent="0.25">
      <c r="F60" s="33"/>
      <c r="I60" s="31"/>
      <c r="S60" s="31"/>
    </row>
    <row r="61" spans="1:20" ht="39.75" hidden="1" customHeight="1" x14ac:dyDescent="0.25">
      <c r="F61" s="33"/>
      <c r="I61" s="31"/>
      <c r="S61" s="31"/>
    </row>
    <row r="62" spans="1:20" ht="39.75" hidden="1" customHeight="1" x14ac:dyDescent="0.25">
      <c r="F62" s="33"/>
      <c r="I62" s="31"/>
      <c r="S62" s="31"/>
    </row>
    <row r="63" spans="1:20" ht="33" hidden="1" customHeight="1" x14ac:dyDescent="0.25">
      <c r="B63" s="11"/>
      <c r="C63" s="23"/>
      <c r="D63" s="23"/>
      <c r="E63" s="23"/>
      <c r="F63" s="33"/>
      <c r="I63" s="31"/>
      <c r="S63" s="34"/>
    </row>
    <row r="64" spans="1:20" ht="39.75" hidden="1" customHeight="1" x14ac:dyDescent="0.25">
      <c r="F64" s="33"/>
      <c r="I64" s="31"/>
      <c r="S64" s="31"/>
    </row>
    <row r="65" spans="1:20" ht="39.75" hidden="1" customHeight="1" x14ac:dyDescent="0.25">
      <c r="F65" s="33"/>
      <c r="I65" s="31"/>
      <c r="S65" s="31"/>
    </row>
    <row r="66" spans="1:20" ht="39.75" hidden="1" customHeight="1" x14ac:dyDescent="0.25">
      <c r="F66" s="33"/>
      <c r="I66" s="31"/>
      <c r="S66" s="31"/>
    </row>
    <row r="67" spans="1:20" ht="33" hidden="1" customHeight="1" x14ac:dyDescent="0.25">
      <c r="A67" s="10"/>
      <c r="B67" s="11"/>
      <c r="C67" s="23"/>
      <c r="D67" s="23"/>
      <c r="E67" s="23"/>
      <c r="F67" s="33"/>
      <c r="I67" s="31"/>
      <c r="S67" s="34"/>
    </row>
    <row r="68" spans="1:20" ht="33" customHeight="1" x14ac:dyDescent="0.25">
      <c r="A68" s="10"/>
      <c r="B68" s="11"/>
      <c r="C68" s="23"/>
      <c r="D68" s="23"/>
      <c r="E68" s="23"/>
      <c r="F68" s="33"/>
      <c r="I68" s="31"/>
      <c r="Q68" s="15" t="s">
        <v>64</v>
      </c>
      <c r="R68" s="15">
        <v>1862693</v>
      </c>
      <c r="S68" s="34">
        <v>248</v>
      </c>
      <c r="T68" s="15" t="s">
        <v>76</v>
      </c>
    </row>
    <row r="69" spans="1:20" ht="33" customHeight="1" x14ac:dyDescent="0.25">
      <c r="A69" s="10"/>
      <c r="B69" s="5" t="s">
        <v>63</v>
      </c>
      <c r="C69" s="23"/>
      <c r="D69" s="23"/>
      <c r="E69" s="23"/>
      <c r="F69" s="33"/>
      <c r="I69" s="31"/>
      <c r="S69" s="34"/>
    </row>
    <row r="70" spans="1:20" ht="33" customHeight="1" x14ac:dyDescent="0.25">
      <c r="A70" s="10"/>
      <c r="B70" s="5"/>
      <c r="E70" s="37"/>
      <c r="F70" s="32"/>
      <c r="G70" s="6"/>
      <c r="H70" s="6"/>
      <c r="I70" s="6"/>
      <c r="J70" s="6"/>
      <c r="K70" s="6"/>
      <c r="L70" s="6"/>
      <c r="M70" s="6"/>
      <c r="N70" s="6"/>
      <c r="O70" s="6"/>
      <c r="P70" s="4"/>
      <c r="S70" s="34"/>
    </row>
    <row r="71" spans="1:20" ht="33" customHeight="1" x14ac:dyDescent="0.25">
      <c r="A71" s="10"/>
      <c r="B71" s="5" t="s">
        <v>85</v>
      </c>
      <c r="C71" s="4">
        <f>SUM(C2:C54)</f>
        <v>345673.18000000005</v>
      </c>
      <c r="D71" s="4">
        <f>SUM(D2:D54)</f>
        <v>318716.41000000003</v>
      </c>
      <c r="E71" s="4">
        <f>SUM(E2:E54)</f>
        <v>542985.36</v>
      </c>
      <c r="F71" s="32">
        <f t="shared" ref="F71:P71" si="4">SUM(F2:F54)</f>
        <v>0.99999999999999956</v>
      </c>
      <c r="G71" s="4">
        <f t="shared" si="4"/>
        <v>170683.58</v>
      </c>
      <c r="H71" s="4">
        <f>SUM(H2:H54)</f>
        <v>245.54</v>
      </c>
      <c r="I71" s="4">
        <f>SUM(I2:I54)</f>
        <v>51847</v>
      </c>
      <c r="J71" s="4">
        <f>SUM(J2:J54)</f>
        <v>222776.12</v>
      </c>
      <c r="K71" s="4">
        <f>SUM(K2:K54)</f>
        <v>17500</v>
      </c>
      <c r="L71" s="4">
        <f>SUM(L2:L54)</f>
        <v>205276.11999999991</v>
      </c>
      <c r="M71" s="4">
        <f t="shared" si="4"/>
        <v>47377.35</v>
      </c>
      <c r="N71" s="4">
        <f t="shared" si="4"/>
        <v>157898.76999999996</v>
      </c>
      <c r="O71" s="4">
        <f t="shared" si="4"/>
        <v>84685</v>
      </c>
      <c r="P71" s="4">
        <f t="shared" si="4"/>
        <v>73213.769999999946</v>
      </c>
      <c r="S71" s="34">
        <v>170683.58</v>
      </c>
    </row>
    <row r="72" spans="1:20" ht="33" customHeight="1" x14ac:dyDescent="0.25">
      <c r="A72" s="10"/>
      <c r="B72" s="5" t="s">
        <v>53</v>
      </c>
      <c r="C72" s="4"/>
      <c r="D72" s="4"/>
      <c r="E72" s="4"/>
      <c r="F72" s="32"/>
      <c r="G72" s="4"/>
      <c r="H72" s="4"/>
      <c r="I72" s="4"/>
      <c r="J72" s="4"/>
      <c r="K72" s="4"/>
      <c r="L72" s="4"/>
      <c r="M72" s="4"/>
      <c r="N72" s="4"/>
      <c r="O72" s="4"/>
      <c r="P72" s="4"/>
      <c r="S72" s="34">
        <f>H71</f>
        <v>245.54</v>
      </c>
    </row>
    <row r="73" spans="1:20" ht="33" customHeight="1" x14ac:dyDescent="0.25">
      <c r="A73" s="10"/>
      <c r="B73" s="15" t="s">
        <v>84</v>
      </c>
      <c r="C73" s="4"/>
      <c r="D73" s="4"/>
      <c r="E73" s="4"/>
      <c r="F73" s="32"/>
      <c r="G73" s="4"/>
      <c r="H73" s="4"/>
      <c r="I73" s="4"/>
      <c r="J73" s="4"/>
      <c r="K73" s="4"/>
      <c r="L73" s="4"/>
      <c r="M73" s="4"/>
      <c r="N73" s="4"/>
      <c r="O73" s="4"/>
      <c r="P73" s="4"/>
      <c r="S73" s="34">
        <v>17500</v>
      </c>
    </row>
    <row r="74" spans="1:20" ht="33" customHeight="1" x14ac:dyDescent="0.25">
      <c r="A74" s="10"/>
      <c r="B74" s="15" t="s">
        <v>83</v>
      </c>
      <c r="C74" s="4"/>
      <c r="D74" s="4"/>
      <c r="E74" s="4"/>
      <c r="F74" s="32"/>
      <c r="G74" s="4"/>
      <c r="H74" s="4"/>
      <c r="I74" s="4"/>
      <c r="J74" s="4"/>
      <c r="K74" s="4"/>
      <c r="L74" s="4"/>
      <c r="M74" s="4"/>
      <c r="N74" s="4"/>
      <c r="O74" s="4"/>
      <c r="P74" s="4"/>
      <c r="S74" s="34">
        <v>51847</v>
      </c>
    </row>
    <row r="75" spans="1:20" ht="33" customHeight="1" x14ac:dyDescent="0.25">
      <c r="A75" s="10"/>
      <c r="B75" s="5" t="s">
        <v>86</v>
      </c>
      <c r="C75" s="4"/>
      <c r="D75" s="4"/>
      <c r="E75" s="4"/>
      <c r="F75" s="32"/>
      <c r="G75" s="4"/>
      <c r="H75" s="4"/>
      <c r="I75" s="4"/>
      <c r="J75" s="4"/>
      <c r="K75" s="4"/>
      <c r="L75" s="4"/>
      <c r="M75" s="4"/>
      <c r="N75" s="4"/>
      <c r="O75" s="4"/>
      <c r="P75" s="4"/>
      <c r="S75" s="34">
        <f>S71+S72+S74</f>
        <v>222776.12</v>
      </c>
    </row>
    <row r="76" spans="1:20" ht="33" customHeight="1" x14ac:dyDescent="0.25">
      <c r="A76" s="10"/>
      <c r="B76" s="1" t="s">
        <v>87</v>
      </c>
      <c r="C76" s="4"/>
      <c r="D76" s="4"/>
      <c r="E76" s="4"/>
      <c r="F76" s="32"/>
      <c r="G76" s="4"/>
      <c r="H76" s="4"/>
      <c r="I76" s="4"/>
      <c r="J76" s="4"/>
      <c r="K76" s="4"/>
      <c r="L76" s="4"/>
      <c r="M76" s="4"/>
      <c r="N76" s="4"/>
      <c r="O76" s="4"/>
      <c r="P76" s="4"/>
      <c r="S76" s="34">
        <f>+K71+M71+O71</f>
        <v>149562.35</v>
      </c>
    </row>
    <row r="77" spans="1:20" ht="36" customHeight="1" x14ac:dyDescent="0.25">
      <c r="A77" s="10"/>
      <c r="B77" s="15" t="s">
        <v>38</v>
      </c>
      <c r="C77" s="22"/>
      <c r="D77" s="22"/>
      <c r="E77" s="22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8"/>
      <c r="R77" s="16"/>
      <c r="S77" s="36">
        <f>S75-S76</f>
        <v>73213.76999999999</v>
      </c>
      <c r="T77" s="20"/>
    </row>
    <row r="78" spans="1:20" ht="33" hidden="1" customHeight="1" x14ac:dyDescent="0.25">
      <c r="S78" s="31"/>
    </row>
    <row r="79" spans="1:20" ht="48" hidden="1" customHeight="1" x14ac:dyDescent="0.25">
      <c r="A79" s="18"/>
      <c r="S79" s="31"/>
    </row>
    <row r="80" spans="1:20" ht="39.75" hidden="1" customHeight="1" x14ac:dyDescent="0.25">
      <c r="A80" s="10"/>
      <c r="G80" s="4"/>
      <c r="H80" s="4"/>
      <c r="I80" s="4"/>
      <c r="J80" s="4"/>
      <c r="K80" s="4"/>
      <c r="L80" s="4"/>
      <c r="M80" s="4"/>
      <c r="N80" s="4"/>
      <c r="O80" s="4"/>
      <c r="P80" s="4"/>
      <c r="S80" s="34"/>
    </row>
    <row r="81" spans="1:20" ht="39.75" hidden="1" customHeight="1" x14ac:dyDescent="0.25">
      <c r="G81" s="4"/>
      <c r="H81" s="4"/>
      <c r="I81" s="4"/>
      <c r="J81" s="4"/>
      <c r="K81" s="4"/>
      <c r="L81" s="4"/>
      <c r="M81" s="4"/>
      <c r="N81" s="4"/>
      <c r="O81" s="4"/>
      <c r="P81" s="4"/>
      <c r="S81" s="34"/>
    </row>
    <row r="82" spans="1:20" ht="39.75" hidden="1" customHeight="1" x14ac:dyDescent="0.25">
      <c r="S82" s="34"/>
    </row>
    <row r="83" spans="1:20" ht="39.75" hidden="1" customHeight="1" x14ac:dyDescent="0.25">
      <c r="B83" s="5"/>
      <c r="S83" s="34"/>
    </row>
    <row r="84" spans="1:20" s="17" customFormat="1" ht="39.75" hidden="1" customHeight="1" x14ac:dyDescent="0.25">
      <c r="A84" s="8"/>
      <c r="B84" s="15"/>
      <c r="C84" s="4"/>
      <c r="D84" s="4"/>
      <c r="E84" s="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9"/>
      <c r="R84" s="13"/>
      <c r="S84" s="34"/>
      <c r="T84" s="19"/>
    </row>
    <row r="85" spans="1:20" ht="39.75" hidden="1" customHeight="1" x14ac:dyDescent="0.25">
      <c r="S85" s="31"/>
    </row>
    <row r="86" spans="1:20" ht="39.75" hidden="1" customHeight="1" x14ac:dyDescent="0.25">
      <c r="S86" s="31"/>
    </row>
    <row r="87" spans="1:20" ht="39.75" hidden="1" customHeight="1" x14ac:dyDescent="0.25">
      <c r="S87" s="31"/>
    </row>
    <row r="88" spans="1:20" ht="39.75" hidden="1" customHeight="1" x14ac:dyDescent="0.25">
      <c r="S88" s="31"/>
    </row>
    <row r="89" spans="1:20" ht="39.75" hidden="1" customHeight="1" x14ac:dyDescent="0.25">
      <c r="S89" s="31"/>
    </row>
    <row r="90" spans="1:20" ht="39.75" hidden="1" customHeight="1" x14ac:dyDescent="0.25">
      <c r="S90" s="31"/>
    </row>
    <row r="91" spans="1:20" ht="39.75" hidden="1" customHeight="1" x14ac:dyDescent="0.25">
      <c r="S91" s="31"/>
    </row>
    <row r="92" spans="1:20" ht="39.75" hidden="1" customHeight="1" x14ac:dyDescent="0.25">
      <c r="S92" s="31"/>
    </row>
    <row r="93" spans="1:20" ht="39.75" hidden="1" customHeight="1" x14ac:dyDescent="0.25">
      <c r="S93" s="31"/>
    </row>
    <row r="94" spans="1:20" ht="39.75" hidden="1" customHeight="1" x14ac:dyDescent="0.25">
      <c r="S94" s="31"/>
    </row>
    <row r="95" spans="1:20" ht="39.75" hidden="1" customHeight="1" x14ac:dyDescent="0.25">
      <c r="S95" s="31"/>
    </row>
    <row r="96" spans="1:20" ht="39.75" hidden="1" customHeight="1" x14ac:dyDescent="0.25">
      <c r="S96" s="31"/>
    </row>
    <row r="97" spans="19:19" ht="39.75" hidden="1" customHeight="1" x14ac:dyDescent="0.25">
      <c r="S97" s="31"/>
    </row>
    <row r="98" spans="19:19" ht="39.75" hidden="1" customHeight="1" x14ac:dyDescent="0.25">
      <c r="S98" s="31"/>
    </row>
    <row r="99" spans="19:19" ht="39.75" hidden="1" customHeight="1" x14ac:dyDescent="0.25">
      <c r="S99" s="31"/>
    </row>
    <row r="100" spans="19:19" ht="39.75" hidden="1" customHeight="1" x14ac:dyDescent="0.25">
      <c r="S100" s="31"/>
    </row>
    <row r="101" spans="19:19" ht="39.75" hidden="1" customHeight="1" x14ac:dyDescent="0.25">
      <c r="S101" s="31"/>
    </row>
    <row r="102" spans="19:19" ht="39.75" hidden="1" customHeight="1" x14ac:dyDescent="0.25">
      <c r="S102" s="31"/>
    </row>
    <row r="103" spans="19:19" ht="39.75" hidden="1" customHeight="1" x14ac:dyDescent="0.25">
      <c r="S103" s="31"/>
    </row>
    <row r="104" spans="19:19" ht="39.75" hidden="1" customHeight="1" x14ac:dyDescent="0.25">
      <c r="S104" s="31"/>
    </row>
    <row r="105" spans="19:19" ht="39.75" hidden="1" customHeight="1" x14ac:dyDescent="0.25">
      <c r="S105" s="31"/>
    </row>
    <row r="106" spans="19:19" ht="39.75" hidden="1" customHeight="1" x14ac:dyDescent="0.25">
      <c r="S106" s="31"/>
    </row>
    <row r="107" spans="19:19" ht="39.75" hidden="1" customHeight="1" x14ac:dyDescent="0.25">
      <c r="S107" s="31"/>
    </row>
    <row r="108" spans="19:19" ht="39.75" hidden="1" customHeight="1" x14ac:dyDescent="0.25">
      <c r="S108" s="31"/>
    </row>
    <row r="109" spans="19:19" ht="39.75" hidden="1" customHeight="1" x14ac:dyDescent="0.25">
      <c r="S109" s="31"/>
    </row>
    <row r="110" spans="19:19" ht="39.75" hidden="1" customHeight="1" x14ac:dyDescent="0.25">
      <c r="S110" s="31"/>
    </row>
    <row r="111" spans="19:19" ht="39.75" hidden="1" customHeight="1" x14ac:dyDescent="0.25">
      <c r="S111" s="31"/>
    </row>
    <row r="112" spans="19:19" ht="39.75" hidden="1" customHeight="1" x14ac:dyDescent="0.25">
      <c r="S112" s="31"/>
    </row>
    <row r="113" spans="19:19" ht="39.75" hidden="1" customHeight="1" x14ac:dyDescent="0.25">
      <c r="S113" s="31"/>
    </row>
    <row r="114" spans="19:19" ht="39.75" hidden="1" customHeight="1" x14ac:dyDescent="0.25">
      <c r="S114" s="31"/>
    </row>
    <row r="115" spans="19:19" ht="39.75" hidden="1" customHeight="1" x14ac:dyDescent="0.25">
      <c r="S115" s="31"/>
    </row>
    <row r="116" spans="19:19" ht="39.75" hidden="1" customHeight="1" x14ac:dyDescent="0.25">
      <c r="S116" s="31"/>
    </row>
    <row r="117" spans="19:19" ht="39.75" hidden="1" customHeight="1" x14ac:dyDescent="0.25">
      <c r="S117" s="31"/>
    </row>
    <row r="118" spans="19:19" ht="39.75" hidden="1" customHeight="1" x14ac:dyDescent="0.25">
      <c r="S118" s="31"/>
    </row>
    <row r="119" spans="19:19" ht="39.75" hidden="1" customHeight="1" x14ac:dyDescent="0.25">
      <c r="S119" s="31"/>
    </row>
    <row r="120" spans="19:19" ht="39.75" hidden="1" customHeight="1" x14ac:dyDescent="0.25">
      <c r="S120" s="31"/>
    </row>
    <row r="121" spans="19:19" ht="39.75" hidden="1" customHeight="1" x14ac:dyDescent="0.25">
      <c r="S121" s="31"/>
    </row>
    <row r="122" spans="19:19" ht="39.75" hidden="1" customHeight="1" x14ac:dyDescent="0.25">
      <c r="S122" s="31"/>
    </row>
    <row r="123" spans="19:19" ht="39.75" hidden="1" customHeight="1" x14ac:dyDescent="0.25">
      <c r="S123" s="31"/>
    </row>
    <row r="124" spans="19:19" ht="39.75" hidden="1" customHeight="1" x14ac:dyDescent="0.25">
      <c r="S124" s="31"/>
    </row>
    <row r="125" spans="19:19" ht="39.75" hidden="1" customHeight="1" x14ac:dyDescent="0.25">
      <c r="S125" s="31"/>
    </row>
    <row r="126" spans="19:19" ht="39.75" hidden="1" customHeight="1" x14ac:dyDescent="0.25">
      <c r="S126" s="31"/>
    </row>
    <row r="127" spans="19:19" ht="39.75" hidden="1" customHeight="1" x14ac:dyDescent="0.25">
      <c r="S127" s="31"/>
    </row>
    <row r="128" spans="19:19" ht="39.75" hidden="1" customHeight="1" x14ac:dyDescent="0.25">
      <c r="S128" s="31"/>
    </row>
    <row r="129" spans="19:19" ht="39.75" hidden="1" customHeight="1" x14ac:dyDescent="0.25">
      <c r="S129" s="31"/>
    </row>
    <row r="130" spans="19:19" ht="39.75" hidden="1" customHeight="1" x14ac:dyDescent="0.25">
      <c r="S130" s="31"/>
    </row>
    <row r="131" spans="19:19" ht="39.75" hidden="1" customHeight="1" x14ac:dyDescent="0.25">
      <c r="S131" s="31"/>
    </row>
    <row r="132" spans="19:19" ht="39.75" hidden="1" customHeight="1" x14ac:dyDescent="0.25">
      <c r="S132" s="31"/>
    </row>
    <row r="133" spans="19:19" ht="39.75" hidden="1" customHeight="1" x14ac:dyDescent="0.25">
      <c r="S133" s="31"/>
    </row>
    <row r="134" spans="19:19" ht="39.75" hidden="1" customHeight="1" x14ac:dyDescent="0.25">
      <c r="S134" s="31"/>
    </row>
    <row r="135" spans="19:19" ht="39.75" hidden="1" customHeight="1" x14ac:dyDescent="0.25">
      <c r="S135" s="31"/>
    </row>
    <row r="136" spans="19:19" ht="39.75" hidden="1" customHeight="1" x14ac:dyDescent="0.25">
      <c r="S136" s="31"/>
    </row>
    <row r="137" spans="19:19" ht="39.75" hidden="1" customHeight="1" x14ac:dyDescent="0.25">
      <c r="S137" s="31"/>
    </row>
    <row r="138" spans="19:19" ht="39.75" hidden="1" customHeight="1" x14ac:dyDescent="0.25">
      <c r="S138" s="31"/>
    </row>
    <row r="139" spans="19:19" ht="39.75" hidden="1" customHeight="1" x14ac:dyDescent="0.25">
      <c r="S139" s="31"/>
    </row>
    <row r="140" spans="19:19" ht="39.75" hidden="1" customHeight="1" x14ac:dyDescent="0.25">
      <c r="S140" s="31"/>
    </row>
    <row r="141" spans="19:19" ht="39.75" hidden="1" customHeight="1" x14ac:dyDescent="0.25">
      <c r="S141" s="31"/>
    </row>
    <row r="142" spans="19:19" ht="39.75" hidden="1" customHeight="1" x14ac:dyDescent="0.25">
      <c r="S142" s="31"/>
    </row>
    <row r="143" spans="19:19" ht="39.75" hidden="1" customHeight="1" x14ac:dyDescent="0.25">
      <c r="S143" s="31"/>
    </row>
    <row r="144" spans="19:19" ht="39.75" hidden="1" customHeight="1" x14ac:dyDescent="0.25">
      <c r="S144" s="31"/>
    </row>
    <row r="145" spans="19:19" ht="39.75" hidden="1" customHeight="1" x14ac:dyDescent="0.25">
      <c r="S145" s="31"/>
    </row>
    <row r="146" spans="19:19" ht="39.75" hidden="1" customHeight="1" x14ac:dyDescent="0.25">
      <c r="S146" s="31"/>
    </row>
    <row r="147" spans="19:19" ht="39.75" hidden="1" customHeight="1" x14ac:dyDescent="0.25">
      <c r="S147" s="31"/>
    </row>
    <row r="148" spans="19:19" ht="39.75" hidden="1" customHeight="1" x14ac:dyDescent="0.25">
      <c r="S148" s="31"/>
    </row>
    <row r="149" spans="19:19" ht="39.75" hidden="1" customHeight="1" x14ac:dyDescent="0.25">
      <c r="S149" s="31"/>
    </row>
    <row r="150" spans="19:19" ht="39.75" hidden="1" customHeight="1" x14ac:dyDescent="0.25">
      <c r="S150" s="31"/>
    </row>
    <row r="151" spans="19:19" ht="39.75" hidden="1" customHeight="1" x14ac:dyDescent="0.25">
      <c r="S151" s="31"/>
    </row>
    <row r="152" spans="19:19" ht="39.75" hidden="1" customHeight="1" x14ac:dyDescent="0.25">
      <c r="S152" s="31"/>
    </row>
    <row r="153" spans="19:19" ht="39.75" hidden="1" customHeight="1" x14ac:dyDescent="0.25">
      <c r="S153" s="31"/>
    </row>
    <row r="154" spans="19:19" ht="39.75" hidden="1" customHeight="1" x14ac:dyDescent="0.25">
      <c r="S154" s="31"/>
    </row>
    <row r="155" spans="19:19" ht="39.75" hidden="1" customHeight="1" x14ac:dyDescent="0.25">
      <c r="S155" s="31"/>
    </row>
    <row r="156" spans="19:19" ht="39.75" hidden="1" customHeight="1" x14ac:dyDescent="0.25">
      <c r="S156" s="31"/>
    </row>
    <row r="157" spans="19:19" ht="39.75" hidden="1" customHeight="1" x14ac:dyDescent="0.25">
      <c r="S157" s="31"/>
    </row>
    <row r="158" spans="19:19" ht="39.75" hidden="1" customHeight="1" x14ac:dyDescent="0.25">
      <c r="S158" s="31"/>
    </row>
    <row r="159" spans="19:19" ht="39.75" hidden="1" customHeight="1" x14ac:dyDescent="0.25">
      <c r="S159" s="31"/>
    </row>
    <row r="160" spans="19:19" ht="39.75" hidden="1" customHeight="1" x14ac:dyDescent="0.25">
      <c r="S160" s="31"/>
    </row>
    <row r="161" spans="19:19" ht="39.75" hidden="1" customHeight="1" x14ac:dyDescent="0.25">
      <c r="S161" s="31"/>
    </row>
    <row r="162" spans="19:19" ht="39.75" hidden="1" customHeight="1" x14ac:dyDescent="0.25">
      <c r="S162" s="31"/>
    </row>
    <row r="163" spans="19:19" ht="39.75" hidden="1" customHeight="1" x14ac:dyDescent="0.25">
      <c r="S163" s="31"/>
    </row>
    <row r="164" spans="19:19" ht="39.75" hidden="1" customHeight="1" x14ac:dyDescent="0.25">
      <c r="S164" s="31"/>
    </row>
    <row r="165" spans="19:19" ht="39.75" hidden="1" customHeight="1" x14ac:dyDescent="0.25">
      <c r="S165" s="31"/>
    </row>
    <row r="166" spans="19:19" ht="39.75" hidden="1" customHeight="1" x14ac:dyDescent="0.25">
      <c r="S166" s="31"/>
    </row>
    <row r="167" spans="19:19" ht="39.75" hidden="1" customHeight="1" x14ac:dyDescent="0.25">
      <c r="S167" s="31"/>
    </row>
    <row r="168" spans="19:19" ht="39.75" hidden="1" customHeight="1" x14ac:dyDescent="0.25">
      <c r="S168" s="31"/>
    </row>
    <row r="169" spans="19:19" ht="39.75" hidden="1" customHeight="1" x14ac:dyDescent="0.25">
      <c r="S169" s="31"/>
    </row>
    <row r="170" spans="19:19" ht="39.75" hidden="1" customHeight="1" x14ac:dyDescent="0.25">
      <c r="S170" s="31"/>
    </row>
    <row r="171" spans="19:19" ht="39.75" hidden="1" customHeight="1" x14ac:dyDescent="0.25">
      <c r="S171" s="31"/>
    </row>
    <row r="172" spans="19:19" ht="39.75" hidden="1" customHeight="1" x14ac:dyDescent="0.25">
      <c r="S172" s="31"/>
    </row>
    <row r="173" spans="19:19" ht="39.75" hidden="1" customHeight="1" x14ac:dyDescent="0.25">
      <c r="S173" s="31"/>
    </row>
    <row r="174" spans="19:19" ht="39.75" hidden="1" customHeight="1" x14ac:dyDescent="0.25">
      <c r="S174" s="31"/>
    </row>
    <row r="175" spans="19:19" ht="39.75" hidden="1" customHeight="1" x14ac:dyDescent="0.25">
      <c r="S175" s="31"/>
    </row>
    <row r="176" spans="19:19" ht="39.75" hidden="1" customHeight="1" x14ac:dyDescent="0.25">
      <c r="S176" s="31"/>
    </row>
    <row r="177" spans="19:19" ht="39.75" hidden="1" customHeight="1" x14ac:dyDescent="0.25">
      <c r="S177" s="31"/>
    </row>
    <row r="178" spans="19:19" ht="39.75" hidden="1" customHeight="1" x14ac:dyDescent="0.25">
      <c r="S178" s="31"/>
    </row>
    <row r="179" spans="19:19" ht="39.75" hidden="1" customHeight="1" x14ac:dyDescent="0.25">
      <c r="S179" s="31"/>
    </row>
    <row r="180" spans="19:19" ht="39.75" hidden="1" customHeight="1" x14ac:dyDescent="0.25">
      <c r="S180" s="31"/>
    </row>
    <row r="181" spans="19:19" ht="39.75" hidden="1" customHeight="1" x14ac:dyDescent="0.25">
      <c r="S181" s="31"/>
    </row>
    <row r="182" spans="19:19" ht="39.75" hidden="1" customHeight="1" x14ac:dyDescent="0.25">
      <c r="S182" s="31"/>
    </row>
    <row r="183" spans="19:19" ht="39.75" hidden="1" customHeight="1" x14ac:dyDescent="0.25">
      <c r="S183" s="31"/>
    </row>
    <row r="184" spans="19:19" ht="39.75" hidden="1" customHeight="1" x14ac:dyDescent="0.25">
      <c r="S184" s="31"/>
    </row>
    <row r="185" spans="19:19" ht="39.75" hidden="1" customHeight="1" x14ac:dyDescent="0.25">
      <c r="S185" s="31"/>
    </row>
    <row r="186" spans="19:19" ht="39.75" hidden="1" customHeight="1" x14ac:dyDescent="0.25">
      <c r="S186" s="31"/>
    </row>
    <row r="187" spans="19:19" ht="39.75" hidden="1" customHeight="1" x14ac:dyDescent="0.25">
      <c r="S187" s="31"/>
    </row>
    <row r="188" spans="19:19" ht="39.75" hidden="1" customHeight="1" x14ac:dyDescent="0.25">
      <c r="S188" s="31"/>
    </row>
    <row r="189" spans="19:19" ht="39.75" hidden="1" customHeight="1" x14ac:dyDescent="0.25">
      <c r="S189" s="31"/>
    </row>
    <row r="190" spans="19:19" ht="39.75" hidden="1" customHeight="1" x14ac:dyDescent="0.25">
      <c r="S190" s="31"/>
    </row>
    <row r="191" spans="19:19" ht="39.75" hidden="1" customHeight="1" x14ac:dyDescent="0.25">
      <c r="S191" s="31"/>
    </row>
    <row r="192" spans="19:19" ht="39.75" hidden="1" customHeight="1" x14ac:dyDescent="0.25">
      <c r="S192" s="31"/>
    </row>
    <row r="193" spans="19:19" ht="39.75" hidden="1" customHeight="1" x14ac:dyDescent="0.25">
      <c r="S193" s="31"/>
    </row>
    <row r="194" spans="19:19" ht="39.75" hidden="1" customHeight="1" x14ac:dyDescent="0.25">
      <c r="S194" s="31"/>
    </row>
    <row r="195" spans="19:19" ht="39.75" hidden="1" customHeight="1" x14ac:dyDescent="0.25">
      <c r="S195" s="31"/>
    </row>
    <row r="196" spans="19:19" ht="39.75" hidden="1" customHeight="1" x14ac:dyDescent="0.25">
      <c r="S196" s="31"/>
    </row>
    <row r="197" spans="19:19" ht="39.75" hidden="1" customHeight="1" x14ac:dyDescent="0.25">
      <c r="S197" s="31"/>
    </row>
    <row r="198" spans="19:19" ht="39.75" hidden="1" customHeight="1" x14ac:dyDescent="0.25">
      <c r="S198" s="31"/>
    </row>
    <row r="199" spans="19:19" ht="39.75" hidden="1" customHeight="1" x14ac:dyDescent="0.25">
      <c r="S199" s="31"/>
    </row>
    <row r="200" spans="19:19" ht="39.75" hidden="1" customHeight="1" x14ac:dyDescent="0.25">
      <c r="S200" s="31"/>
    </row>
    <row r="201" spans="19:19" ht="39.75" hidden="1" customHeight="1" x14ac:dyDescent="0.25">
      <c r="S201" s="31"/>
    </row>
    <row r="202" spans="19:19" ht="39.75" hidden="1" customHeight="1" x14ac:dyDescent="0.25">
      <c r="S202" s="31"/>
    </row>
    <row r="203" spans="19:19" ht="39.75" hidden="1" customHeight="1" x14ac:dyDescent="0.25">
      <c r="S203" s="31"/>
    </row>
    <row r="204" spans="19:19" ht="39.75" hidden="1" customHeight="1" x14ac:dyDescent="0.25">
      <c r="S204" s="31"/>
    </row>
    <row r="205" spans="19:19" ht="39.75" hidden="1" customHeight="1" x14ac:dyDescent="0.25">
      <c r="S205" s="31"/>
    </row>
    <row r="206" spans="19:19" ht="39.75" hidden="1" customHeight="1" x14ac:dyDescent="0.25">
      <c r="S206" s="31"/>
    </row>
    <row r="207" spans="19:19" ht="39.75" hidden="1" customHeight="1" x14ac:dyDescent="0.25">
      <c r="S207" s="31"/>
    </row>
    <row r="208" spans="19:19" ht="39.75" hidden="1" customHeight="1" x14ac:dyDescent="0.25">
      <c r="S208" s="31"/>
    </row>
    <row r="209" spans="19:19" ht="39.75" hidden="1" customHeight="1" x14ac:dyDescent="0.25">
      <c r="S209" s="31"/>
    </row>
    <row r="210" spans="19:19" ht="39.75" hidden="1" customHeight="1" x14ac:dyDescent="0.25">
      <c r="S210" s="31"/>
    </row>
    <row r="211" spans="19:19" ht="39.75" hidden="1" customHeight="1" x14ac:dyDescent="0.25">
      <c r="S211" s="31"/>
    </row>
    <row r="212" spans="19:19" ht="39.75" hidden="1" customHeight="1" x14ac:dyDescent="0.25">
      <c r="S212" s="31"/>
    </row>
    <row r="213" spans="19:19" ht="39.75" hidden="1" customHeight="1" x14ac:dyDescent="0.25">
      <c r="S213" s="31"/>
    </row>
    <row r="214" spans="19:19" ht="39.75" hidden="1" customHeight="1" x14ac:dyDescent="0.25">
      <c r="S214" s="31"/>
    </row>
    <row r="215" spans="19:19" ht="39.75" hidden="1" customHeight="1" x14ac:dyDescent="0.25">
      <c r="S215" s="31"/>
    </row>
    <row r="216" spans="19:19" ht="39.75" hidden="1" customHeight="1" x14ac:dyDescent="0.25">
      <c r="S216" s="31"/>
    </row>
    <row r="217" spans="19:19" ht="39.75" hidden="1" customHeight="1" x14ac:dyDescent="0.25">
      <c r="S217" s="31"/>
    </row>
    <row r="218" spans="19:19" ht="39.75" hidden="1" customHeight="1" x14ac:dyDescent="0.25">
      <c r="S218" s="31"/>
    </row>
    <row r="219" spans="19:19" ht="39.75" hidden="1" customHeight="1" x14ac:dyDescent="0.25">
      <c r="S219" s="31"/>
    </row>
    <row r="220" spans="19:19" ht="39.75" hidden="1" customHeight="1" x14ac:dyDescent="0.25">
      <c r="S220" s="31"/>
    </row>
    <row r="221" spans="19:19" ht="39.75" hidden="1" customHeight="1" x14ac:dyDescent="0.25">
      <c r="S221" s="31"/>
    </row>
    <row r="222" spans="19:19" ht="39.75" hidden="1" customHeight="1" x14ac:dyDescent="0.25">
      <c r="S222" s="31"/>
    </row>
    <row r="223" spans="19:19" ht="39.75" hidden="1" customHeight="1" x14ac:dyDescent="0.25">
      <c r="S223" s="31"/>
    </row>
    <row r="224" spans="19:19" ht="39.75" hidden="1" customHeight="1" x14ac:dyDescent="0.25">
      <c r="S224" s="31"/>
    </row>
    <row r="225" spans="19:19" ht="39.75" hidden="1" customHeight="1" x14ac:dyDescent="0.25">
      <c r="S225" s="31"/>
    </row>
    <row r="226" spans="19:19" ht="39.75" hidden="1" customHeight="1" x14ac:dyDescent="0.25">
      <c r="S226" s="31"/>
    </row>
    <row r="227" spans="19:19" ht="39.75" hidden="1" customHeight="1" x14ac:dyDescent="0.25">
      <c r="S227" s="31"/>
    </row>
    <row r="228" spans="19:19" ht="39.75" hidden="1" customHeight="1" x14ac:dyDescent="0.25">
      <c r="S228" s="31"/>
    </row>
    <row r="229" spans="19:19" ht="39.75" hidden="1" customHeight="1" x14ac:dyDescent="0.25">
      <c r="S229" s="31"/>
    </row>
    <row r="230" spans="19:19" ht="39.75" hidden="1" customHeight="1" x14ac:dyDescent="0.25">
      <c r="S230" s="31"/>
    </row>
    <row r="231" spans="19:19" ht="39.75" hidden="1" customHeight="1" x14ac:dyDescent="0.25">
      <c r="S231" s="31"/>
    </row>
    <row r="232" spans="19:19" ht="39.75" hidden="1" customHeight="1" x14ac:dyDescent="0.25">
      <c r="S232" s="31"/>
    </row>
    <row r="233" spans="19:19" ht="39.75" hidden="1" customHeight="1" x14ac:dyDescent="0.25">
      <c r="S233" s="31"/>
    </row>
    <row r="234" spans="19:19" ht="39.75" hidden="1" customHeight="1" x14ac:dyDescent="0.25">
      <c r="S234" s="31"/>
    </row>
    <row r="235" spans="19:19" ht="39.75" hidden="1" customHeight="1" x14ac:dyDescent="0.25">
      <c r="S235" s="31"/>
    </row>
    <row r="236" spans="19:19" ht="39.75" hidden="1" customHeight="1" x14ac:dyDescent="0.25">
      <c r="S236" s="31"/>
    </row>
    <row r="237" spans="19:19" ht="39.75" hidden="1" customHeight="1" x14ac:dyDescent="0.25">
      <c r="S237" s="31"/>
    </row>
    <row r="238" spans="19:19" ht="39.75" hidden="1" customHeight="1" x14ac:dyDescent="0.25">
      <c r="S238" s="31"/>
    </row>
    <row r="239" spans="19:19" ht="39.75" hidden="1" customHeight="1" x14ac:dyDescent="0.25">
      <c r="S239" s="31"/>
    </row>
    <row r="240" spans="19:19" ht="39.75" hidden="1" customHeight="1" x14ac:dyDescent="0.25">
      <c r="S240" s="31"/>
    </row>
    <row r="241" spans="19:19" ht="39.75" hidden="1" customHeight="1" x14ac:dyDescent="0.25">
      <c r="S241" s="31"/>
    </row>
    <row r="242" spans="19:19" ht="39.75" hidden="1" customHeight="1" x14ac:dyDescent="0.25">
      <c r="S242" s="31"/>
    </row>
    <row r="243" spans="19:19" ht="39.75" hidden="1" customHeight="1" x14ac:dyDescent="0.25">
      <c r="S243" s="31"/>
    </row>
    <row r="244" spans="19:19" ht="39.75" hidden="1" customHeight="1" x14ac:dyDescent="0.25">
      <c r="S244" s="31"/>
    </row>
    <row r="245" spans="19:19" ht="39.75" hidden="1" customHeight="1" x14ac:dyDescent="0.25">
      <c r="S245" s="31"/>
    </row>
    <row r="246" spans="19:19" ht="39.75" hidden="1" customHeight="1" x14ac:dyDescent="0.25">
      <c r="S246" s="31"/>
    </row>
    <row r="247" spans="19:19" ht="39.75" hidden="1" customHeight="1" x14ac:dyDescent="0.25">
      <c r="S247" s="31"/>
    </row>
    <row r="248" spans="19:19" ht="39.75" hidden="1" customHeight="1" x14ac:dyDescent="0.25">
      <c r="S248" s="31"/>
    </row>
    <row r="249" spans="19:19" ht="39.75" hidden="1" customHeight="1" x14ac:dyDescent="0.25">
      <c r="S249" s="31"/>
    </row>
    <row r="250" spans="19:19" ht="39.75" hidden="1" customHeight="1" x14ac:dyDescent="0.25">
      <c r="S250" s="31"/>
    </row>
    <row r="251" spans="19:19" ht="39.75" hidden="1" customHeight="1" x14ac:dyDescent="0.25">
      <c r="S251" s="31"/>
    </row>
    <row r="252" spans="19:19" ht="39.75" hidden="1" customHeight="1" x14ac:dyDescent="0.25">
      <c r="S252" s="31"/>
    </row>
    <row r="253" spans="19:19" ht="39.75" hidden="1" customHeight="1" x14ac:dyDescent="0.25">
      <c r="S253" s="31"/>
    </row>
    <row r="254" spans="19:19" ht="39.75" hidden="1" customHeight="1" x14ac:dyDescent="0.25">
      <c r="S254" s="31"/>
    </row>
    <row r="255" spans="19:19" ht="39.75" hidden="1" customHeight="1" x14ac:dyDescent="0.25">
      <c r="S255" s="31"/>
    </row>
    <row r="256" spans="19:19" ht="39.75" hidden="1" customHeight="1" x14ac:dyDescent="0.25">
      <c r="S256" s="31"/>
    </row>
    <row r="257" spans="19:19" ht="39.75" hidden="1" customHeight="1" x14ac:dyDescent="0.25">
      <c r="S257" s="31"/>
    </row>
    <row r="258" spans="19:19" ht="39.75" hidden="1" customHeight="1" x14ac:dyDescent="0.25">
      <c r="S258" s="31"/>
    </row>
    <row r="259" spans="19:19" ht="39.75" hidden="1" customHeight="1" x14ac:dyDescent="0.25">
      <c r="S259" s="31"/>
    </row>
    <row r="260" spans="19:19" ht="39.75" hidden="1" customHeight="1" x14ac:dyDescent="0.25">
      <c r="S260" s="31"/>
    </row>
    <row r="261" spans="19:19" ht="39.75" hidden="1" customHeight="1" x14ac:dyDescent="0.25">
      <c r="S261" s="31"/>
    </row>
    <row r="262" spans="19:19" ht="39.75" hidden="1" customHeight="1" x14ac:dyDescent="0.25">
      <c r="S262" s="31"/>
    </row>
    <row r="263" spans="19:19" ht="39.75" hidden="1" customHeight="1" x14ac:dyDescent="0.25">
      <c r="S263" s="31"/>
    </row>
    <row r="264" spans="19:19" ht="39.75" hidden="1" customHeight="1" x14ac:dyDescent="0.25">
      <c r="S264" s="31"/>
    </row>
    <row r="265" spans="19:19" ht="39.75" hidden="1" customHeight="1" x14ac:dyDescent="0.25">
      <c r="S265" s="31"/>
    </row>
    <row r="266" spans="19:19" ht="39.75" hidden="1" customHeight="1" x14ac:dyDescent="0.25">
      <c r="S266" s="31"/>
    </row>
    <row r="267" spans="19:19" ht="39.75" hidden="1" customHeight="1" x14ac:dyDescent="0.25">
      <c r="S267" s="31"/>
    </row>
    <row r="268" spans="19:19" ht="39.75" hidden="1" customHeight="1" x14ac:dyDescent="0.25">
      <c r="S268" s="31"/>
    </row>
    <row r="269" spans="19:19" ht="39.75" hidden="1" customHeight="1" x14ac:dyDescent="0.25">
      <c r="S269" s="31"/>
    </row>
    <row r="270" spans="19:19" ht="39.75" hidden="1" customHeight="1" x14ac:dyDescent="0.25">
      <c r="S270" s="31"/>
    </row>
    <row r="271" spans="19:19" ht="39.75" hidden="1" customHeight="1" x14ac:dyDescent="0.25">
      <c r="S271" s="31"/>
    </row>
    <row r="272" spans="19:19" ht="39.75" hidden="1" customHeight="1" x14ac:dyDescent="0.25">
      <c r="S272" s="31"/>
    </row>
    <row r="273" spans="19:19" ht="39.75" hidden="1" customHeight="1" x14ac:dyDescent="0.25">
      <c r="S273" s="31"/>
    </row>
    <row r="274" spans="19:19" ht="39.75" hidden="1" customHeight="1" x14ac:dyDescent="0.25">
      <c r="S274" s="31"/>
    </row>
    <row r="275" spans="19:19" ht="39.75" hidden="1" customHeight="1" x14ac:dyDescent="0.25">
      <c r="S275" s="31"/>
    </row>
    <row r="276" spans="19:19" ht="39.75" hidden="1" customHeight="1" x14ac:dyDescent="0.25">
      <c r="S276" s="31"/>
    </row>
    <row r="277" spans="19:19" ht="39.75" hidden="1" customHeight="1" x14ac:dyDescent="0.25">
      <c r="S277" s="31"/>
    </row>
    <row r="278" spans="19:19" ht="39.75" hidden="1" customHeight="1" x14ac:dyDescent="0.25">
      <c r="S278" s="31"/>
    </row>
    <row r="279" spans="19:19" ht="39.75" hidden="1" customHeight="1" x14ac:dyDescent="0.25">
      <c r="S279" s="31"/>
    </row>
    <row r="280" spans="19:19" ht="39.75" hidden="1" customHeight="1" x14ac:dyDescent="0.25">
      <c r="S280" s="31"/>
    </row>
    <row r="281" spans="19:19" ht="39.75" hidden="1" customHeight="1" x14ac:dyDescent="0.25">
      <c r="S281" s="31"/>
    </row>
    <row r="282" spans="19:19" ht="39.75" hidden="1" customHeight="1" x14ac:dyDescent="0.25">
      <c r="S282" s="31"/>
    </row>
    <row r="283" spans="19:19" ht="39.75" hidden="1" customHeight="1" x14ac:dyDescent="0.25">
      <c r="S283" s="31"/>
    </row>
    <row r="284" spans="19:19" ht="39.75" hidden="1" customHeight="1" x14ac:dyDescent="0.25">
      <c r="S284" s="31"/>
    </row>
    <row r="285" spans="19:19" ht="39.75" hidden="1" customHeight="1" x14ac:dyDescent="0.25">
      <c r="S285" s="31"/>
    </row>
    <row r="286" spans="19:19" ht="39.75" hidden="1" customHeight="1" x14ac:dyDescent="0.25">
      <c r="S286" s="31"/>
    </row>
    <row r="287" spans="19:19" ht="39.75" hidden="1" customHeight="1" x14ac:dyDescent="0.25">
      <c r="S287" s="31"/>
    </row>
    <row r="288" spans="19:19" ht="39.75" hidden="1" customHeight="1" x14ac:dyDescent="0.25">
      <c r="S288" s="31"/>
    </row>
    <row r="289" spans="19:19" ht="39.75" hidden="1" customHeight="1" x14ac:dyDescent="0.25">
      <c r="S289" s="31"/>
    </row>
    <row r="290" spans="19:19" ht="39.75" hidden="1" customHeight="1" x14ac:dyDescent="0.25">
      <c r="S290" s="31"/>
    </row>
    <row r="291" spans="19:19" ht="39.75" hidden="1" customHeight="1" x14ac:dyDescent="0.25">
      <c r="S291" s="31"/>
    </row>
    <row r="292" spans="19:19" ht="39.75" hidden="1" customHeight="1" x14ac:dyDescent="0.25">
      <c r="S292" s="31"/>
    </row>
    <row r="293" spans="19:19" ht="39.75" hidden="1" customHeight="1" x14ac:dyDescent="0.25">
      <c r="S293" s="31"/>
    </row>
    <row r="294" spans="19:19" ht="39.75" hidden="1" customHeight="1" x14ac:dyDescent="0.25">
      <c r="S294" s="31"/>
    </row>
    <row r="295" spans="19:19" ht="39.75" hidden="1" customHeight="1" x14ac:dyDescent="0.25">
      <c r="S295" s="31"/>
    </row>
    <row r="296" spans="19:19" ht="39.75" hidden="1" customHeight="1" x14ac:dyDescent="0.25">
      <c r="S296" s="31"/>
    </row>
    <row r="297" spans="19:19" ht="39.75" hidden="1" customHeight="1" x14ac:dyDescent="0.25">
      <c r="S297" s="31"/>
    </row>
    <row r="298" spans="19:19" ht="39.75" hidden="1" customHeight="1" x14ac:dyDescent="0.25">
      <c r="S298" s="31"/>
    </row>
    <row r="299" spans="19:19" ht="39.75" hidden="1" customHeight="1" x14ac:dyDescent="0.25">
      <c r="S299" s="31"/>
    </row>
    <row r="300" spans="19:19" ht="39.75" hidden="1" customHeight="1" x14ac:dyDescent="0.25">
      <c r="S300" s="31"/>
    </row>
    <row r="301" spans="19:19" ht="39.75" hidden="1" customHeight="1" x14ac:dyDescent="0.25">
      <c r="S301" s="31"/>
    </row>
    <row r="302" spans="19:19" ht="39.75" hidden="1" customHeight="1" x14ac:dyDescent="0.25">
      <c r="S302" s="31"/>
    </row>
    <row r="303" spans="19:19" ht="39.75" hidden="1" customHeight="1" x14ac:dyDescent="0.25">
      <c r="S303" s="31"/>
    </row>
    <row r="304" spans="19:19" ht="39.75" hidden="1" customHeight="1" x14ac:dyDescent="0.25">
      <c r="S304" s="31"/>
    </row>
    <row r="305" spans="19:19" ht="39.75" hidden="1" customHeight="1" x14ac:dyDescent="0.25">
      <c r="S305" s="31"/>
    </row>
    <row r="306" spans="19:19" ht="39.75" hidden="1" customHeight="1" x14ac:dyDescent="0.25">
      <c r="S306" s="31"/>
    </row>
    <row r="307" spans="19:19" ht="39.75" hidden="1" customHeight="1" x14ac:dyDescent="0.25">
      <c r="S307" s="31"/>
    </row>
    <row r="308" spans="19:19" ht="39.75" hidden="1" customHeight="1" x14ac:dyDescent="0.25">
      <c r="S308" s="31"/>
    </row>
    <row r="309" spans="19:19" ht="39.75" hidden="1" customHeight="1" x14ac:dyDescent="0.25">
      <c r="S309" s="31"/>
    </row>
    <row r="310" spans="19:19" ht="39.75" hidden="1" customHeight="1" x14ac:dyDescent="0.25">
      <c r="S310" s="31"/>
    </row>
    <row r="311" spans="19:19" ht="39.75" hidden="1" customHeight="1" x14ac:dyDescent="0.25">
      <c r="S311" s="31"/>
    </row>
    <row r="312" spans="19:19" ht="39.75" hidden="1" customHeight="1" x14ac:dyDescent="0.25">
      <c r="S312" s="31"/>
    </row>
    <row r="313" spans="19:19" ht="39.75" hidden="1" customHeight="1" x14ac:dyDescent="0.25">
      <c r="S313" s="31"/>
    </row>
    <row r="314" spans="19:19" ht="39.75" hidden="1" customHeight="1" x14ac:dyDescent="0.25">
      <c r="S314" s="31"/>
    </row>
    <row r="315" spans="19:19" ht="39.75" hidden="1" customHeight="1" x14ac:dyDescent="0.25">
      <c r="S315" s="31"/>
    </row>
    <row r="316" spans="19:19" ht="39.75" hidden="1" customHeight="1" x14ac:dyDescent="0.25">
      <c r="S316" s="31"/>
    </row>
    <row r="317" spans="19:19" ht="39.75" hidden="1" customHeight="1" x14ac:dyDescent="0.25">
      <c r="S317" s="31"/>
    </row>
    <row r="318" spans="19:19" ht="39.75" hidden="1" customHeight="1" x14ac:dyDescent="0.25">
      <c r="S318" s="31"/>
    </row>
    <row r="319" spans="19:19" ht="39.75" hidden="1" customHeight="1" x14ac:dyDescent="0.25">
      <c r="S319" s="31"/>
    </row>
    <row r="320" spans="19:19" ht="39.75" hidden="1" customHeight="1" x14ac:dyDescent="0.25">
      <c r="S320" s="31"/>
    </row>
    <row r="321" spans="19:19" ht="39.75" hidden="1" customHeight="1" x14ac:dyDescent="0.25">
      <c r="S321" s="31"/>
    </row>
    <row r="322" spans="19:19" ht="39.75" hidden="1" customHeight="1" x14ac:dyDescent="0.25">
      <c r="S322" s="31"/>
    </row>
    <row r="323" spans="19:19" ht="39.75" hidden="1" customHeight="1" x14ac:dyDescent="0.25">
      <c r="S323" s="31"/>
    </row>
    <row r="324" spans="19:19" ht="39.75" hidden="1" customHeight="1" x14ac:dyDescent="0.25">
      <c r="S324" s="31"/>
    </row>
    <row r="325" spans="19:19" ht="39.75" hidden="1" customHeight="1" x14ac:dyDescent="0.25">
      <c r="S325" s="31"/>
    </row>
    <row r="326" spans="19:19" ht="39.75" hidden="1" customHeight="1" x14ac:dyDescent="0.25">
      <c r="S326" s="31"/>
    </row>
    <row r="327" spans="19:19" ht="39.75" hidden="1" customHeight="1" x14ac:dyDescent="0.25">
      <c r="S327" s="31"/>
    </row>
    <row r="328" spans="19:19" ht="39.75" hidden="1" customHeight="1" x14ac:dyDescent="0.25">
      <c r="S328" s="31"/>
    </row>
    <row r="329" spans="19:19" ht="39.75" hidden="1" customHeight="1" x14ac:dyDescent="0.25">
      <c r="S329" s="31"/>
    </row>
    <row r="330" spans="19:19" ht="39.75" hidden="1" customHeight="1" x14ac:dyDescent="0.25">
      <c r="S330" s="31"/>
    </row>
    <row r="331" spans="19:19" ht="39.75" hidden="1" customHeight="1" x14ac:dyDescent="0.25">
      <c r="S331" s="31"/>
    </row>
    <row r="332" spans="19:19" ht="39.75" hidden="1" customHeight="1" x14ac:dyDescent="0.25">
      <c r="S332" s="31"/>
    </row>
    <row r="333" spans="19:19" ht="39.75" hidden="1" customHeight="1" x14ac:dyDescent="0.25">
      <c r="S333" s="31"/>
    </row>
    <row r="334" spans="19:19" ht="39.75" hidden="1" customHeight="1" x14ac:dyDescent="0.25">
      <c r="S334" s="31"/>
    </row>
    <row r="335" spans="19:19" ht="39.75" hidden="1" customHeight="1" x14ac:dyDescent="0.25">
      <c r="S335" s="31"/>
    </row>
    <row r="336" spans="19:19" ht="39.75" hidden="1" customHeight="1" x14ac:dyDescent="0.25">
      <c r="S336" s="31"/>
    </row>
    <row r="337" spans="19:19" ht="39.75" hidden="1" customHeight="1" x14ac:dyDescent="0.25">
      <c r="S337" s="31"/>
    </row>
    <row r="338" spans="19:19" ht="39.75" hidden="1" customHeight="1" x14ac:dyDescent="0.25">
      <c r="S338" s="31"/>
    </row>
    <row r="339" spans="19:19" ht="39.75" hidden="1" customHeight="1" x14ac:dyDescent="0.25">
      <c r="S339" s="31"/>
    </row>
    <row r="340" spans="19:19" ht="39.75" hidden="1" customHeight="1" x14ac:dyDescent="0.25">
      <c r="S340" s="31"/>
    </row>
    <row r="341" spans="19:19" ht="39.75" hidden="1" customHeight="1" x14ac:dyDescent="0.25">
      <c r="S341" s="31"/>
    </row>
    <row r="342" spans="19:19" ht="39.75" hidden="1" customHeight="1" x14ac:dyDescent="0.25">
      <c r="S342" s="31"/>
    </row>
    <row r="343" spans="19:19" ht="39.75" hidden="1" customHeight="1" x14ac:dyDescent="0.25">
      <c r="S343" s="31"/>
    </row>
    <row r="344" spans="19:19" ht="39.75" hidden="1" customHeight="1" x14ac:dyDescent="0.25">
      <c r="S344" s="31"/>
    </row>
    <row r="345" spans="19:19" ht="39.75" hidden="1" customHeight="1" x14ac:dyDescent="0.25">
      <c r="S345" s="31"/>
    </row>
    <row r="346" spans="19:19" ht="39.75" hidden="1" customHeight="1" x14ac:dyDescent="0.25">
      <c r="S346" s="31"/>
    </row>
    <row r="347" spans="19:19" ht="39.75" hidden="1" customHeight="1" x14ac:dyDescent="0.25">
      <c r="S347" s="31"/>
    </row>
    <row r="348" spans="19:19" ht="39.75" hidden="1" customHeight="1" x14ac:dyDescent="0.25">
      <c r="S348" s="31"/>
    </row>
    <row r="349" spans="19:19" ht="39.75" hidden="1" customHeight="1" x14ac:dyDescent="0.25">
      <c r="S349" s="31"/>
    </row>
    <row r="350" spans="19:19" ht="39.75" hidden="1" customHeight="1" x14ac:dyDescent="0.25">
      <c r="S350" s="31"/>
    </row>
    <row r="351" spans="19:19" ht="39.75" hidden="1" customHeight="1" x14ac:dyDescent="0.25">
      <c r="S351" s="31"/>
    </row>
    <row r="352" spans="19:19" ht="39.75" hidden="1" customHeight="1" x14ac:dyDescent="0.25">
      <c r="S352" s="31"/>
    </row>
    <row r="353" spans="19:19" ht="39.75" hidden="1" customHeight="1" x14ac:dyDescent="0.25">
      <c r="S353" s="31"/>
    </row>
    <row r="354" spans="19:19" ht="39.75" hidden="1" customHeight="1" x14ac:dyDescent="0.25">
      <c r="S354" s="31"/>
    </row>
    <row r="355" spans="19:19" ht="39.75" hidden="1" customHeight="1" x14ac:dyDescent="0.25">
      <c r="S355" s="31"/>
    </row>
    <row r="356" spans="19:19" ht="39.75" hidden="1" customHeight="1" x14ac:dyDescent="0.25">
      <c r="S356" s="31"/>
    </row>
    <row r="357" spans="19:19" ht="39.75" hidden="1" customHeight="1" x14ac:dyDescent="0.25">
      <c r="S357" s="31"/>
    </row>
    <row r="358" spans="19:19" ht="39.75" hidden="1" customHeight="1" x14ac:dyDescent="0.25">
      <c r="S358" s="31"/>
    </row>
    <row r="359" spans="19:19" ht="39.75" hidden="1" customHeight="1" x14ac:dyDescent="0.25">
      <c r="S359" s="31"/>
    </row>
    <row r="360" spans="19:19" ht="39.75" hidden="1" customHeight="1" x14ac:dyDescent="0.25">
      <c r="S360" s="31"/>
    </row>
    <row r="361" spans="19:19" ht="39.75" hidden="1" customHeight="1" x14ac:dyDescent="0.25">
      <c r="S361" s="31"/>
    </row>
    <row r="362" spans="19:19" ht="39.75" hidden="1" customHeight="1" x14ac:dyDescent="0.25">
      <c r="S362" s="31"/>
    </row>
    <row r="363" spans="19:19" ht="39.75" hidden="1" customHeight="1" x14ac:dyDescent="0.25">
      <c r="S363" s="31"/>
    </row>
    <row r="364" spans="19:19" ht="39.75" hidden="1" customHeight="1" x14ac:dyDescent="0.25">
      <c r="S364" s="31"/>
    </row>
    <row r="365" spans="19:19" ht="39.75" hidden="1" customHeight="1" x14ac:dyDescent="0.25">
      <c r="S365" s="31"/>
    </row>
    <row r="366" spans="19:19" ht="39.75" hidden="1" customHeight="1" x14ac:dyDescent="0.25">
      <c r="S366" s="31"/>
    </row>
    <row r="367" spans="19:19" ht="39.75" hidden="1" customHeight="1" x14ac:dyDescent="0.25">
      <c r="S367" s="31"/>
    </row>
    <row r="368" spans="19:19" ht="39.75" hidden="1" customHeight="1" x14ac:dyDescent="0.25">
      <c r="S368" s="31"/>
    </row>
    <row r="369" spans="19:19" ht="39.75" hidden="1" customHeight="1" x14ac:dyDescent="0.25">
      <c r="S369" s="31"/>
    </row>
    <row r="370" spans="19:19" ht="39.75" hidden="1" customHeight="1" x14ac:dyDescent="0.25">
      <c r="S370" s="31"/>
    </row>
    <row r="371" spans="19:19" ht="39.75" hidden="1" customHeight="1" x14ac:dyDescent="0.25">
      <c r="S371" s="31"/>
    </row>
    <row r="372" spans="19:19" ht="39.75" hidden="1" customHeight="1" x14ac:dyDescent="0.25">
      <c r="S372" s="31"/>
    </row>
    <row r="373" spans="19:19" ht="39.75" hidden="1" customHeight="1" x14ac:dyDescent="0.25">
      <c r="S373" s="31"/>
    </row>
    <row r="374" spans="19:19" ht="39.75" hidden="1" customHeight="1" x14ac:dyDescent="0.25">
      <c r="S374" s="31"/>
    </row>
    <row r="375" spans="19:19" ht="39.75" hidden="1" customHeight="1" x14ac:dyDescent="0.25">
      <c r="S375" s="31"/>
    </row>
    <row r="376" spans="19:19" ht="39.75" hidden="1" customHeight="1" x14ac:dyDescent="0.25">
      <c r="S376" s="31"/>
    </row>
    <row r="377" spans="19:19" ht="39.75" hidden="1" customHeight="1" x14ac:dyDescent="0.25">
      <c r="S377" s="31"/>
    </row>
    <row r="378" spans="19:19" ht="39.75" hidden="1" customHeight="1" x14ac:dyDescent="0.25">
      <c r="S378" s="31"/>
    </row>
    <row r="379" spans="19:19" ht="39.75" hidden="1" customHeight="1" x14ac:dyDescent="0.25">
      <c r="S379" s="31"/>
    </row>
    <row r="380" spans="19:19" ht="39.75" hidden="1" customHeight="1" x14ac:dyDescent="0.25">
      <c r="S380" s="31"/>
    </row>
    <row r="381" spans="19:19" ht="39.75" hidden="1" customHeight="1" x14ac:dyDescent="0.25">
      <c r="S381" s="31"/>
    </row>
    <row r="382" spans="19:19" ht="39.75" hidden="1" customHeight="1" x14ac:dyDescent="0.25">
      <c r="S382" s="31"/>
    </row>
    <row r="383" spans="19:19" ht="39.75" hidden="1" customHeight="1" x14ac:dyDescent="0.25">
      <c r="S383" s="31"/>
    </row>
    <row r="384" spans="19:19" ht="39.75" hidden="1" customHeight="1" x14ac:dyDescent="0.25">
      <c r="S384" s="31"/>
    </row>
    <row r="385" spans="19:19" ht="39.75" hidden="1" customHeight="1" x14ac:dyDescent="0.25">
      <c r="S385" s="31"/>
    </row>
    <row r="386" spans="19:19" ht="39.75" hidden="1" customHeight="1" x14ac:dyDescent="0.25">
      <c r="S386" s="31"/>
    </row>
    <row r="387" spans="19:19" ht="39.75" hidden="1" customHeight="1" x14ac:dyDescent="0.25">
      <c r="S387" s="31"/>
    </row>
    <row r="388" spans="19:19" ht="39.75" hidden="1" customHeight="1" x14ac:dyDescent="0.25">
      <c r="S388" s="31"/>
    </row>
    <row r="389" spans="19:19" ht="39.75" hidden="1" customHeight="1" x14ac:dyDescent="0.25">
      <c r="S389" s="31"/>
    </row>
    <row r="390" spans="19:19" ht="39.75" hidden="1" customHeight="1" x14ac:dyDescent="0.25">
      <c r="S390" s="31"/>
    </row>
    <row r="391" spans="19:19" ht="39.75" hidden="1" customHeight="1" x14ac:dyDescent="0.25">
      <c r="S391" s="31"/>
    </row>
    <row r="392" spans="19:19" ht="39.75" hidden="1" customHeight="1" x14ac:dyDescent="0.25">
      <c r="S392" s="31"/>
    </row>
    <row r="393" spans="19:19" ht="39.75" hidden="1" customHeight="1" x14ac:dyDescent="0.25">
      <c r="S393" s="31"/>
    </row>
    <row r="394" spans="19:19" ht="39.75" hidden="1" customHeight="1" x14ac:dyDescent="0.25">
      <c r="S394" s="31"/>
    </row>
    <row r="395" spans="19:19" ht="39.75" hidden="1" customHeight="1" x14ac:dyDescent="0.25">
      <c r="S395" s="31"/>
    </row>
    <row r="396" spans="19:19" ht="39.75" hidden="1" customHeight="1" x14ac:dyDescent="0.25">
      <c r="S396" s="31"/>
    </row>
    <row r="397" spans="19:19" ht="39.75" hidden="1" customHeight="1" x14ac:dyDescent="0.25">
      <c r="S397" s="31"/>
    </row>
    <row r="398" spans="19:19" ht="39.75" hidden="1" customHeight="1" x14ac:dyDescent="0.25">
      <c r="S398" s="31"/>
    </row>
    <row r="399" spans="19:19" ht="39.75" hidden="1" customHeight="1" x14ac:dyDescent="0.25">
      <c r="S399" s="31"/>
    </row>
    <row r="400" spans="19:19" ht="39.75" hidden="1" customHeight="1" x14ac:dyDescent="0.25">
      <c r="S400" s="31"/>
    </row>
    <row r="401" spans="19:19" ht="39.75" hidden="1" customHeight="1" x14ac:dyDescent="0.25">
      <c r="S401" s="31"/>
    </row>
    <row r="402" spans="19:19" ht="39.75" hidden="1" customHeight="1" x14ac:dyDescent="0.25">
      <c r="S402" s="31"/>
    </row>
    <row r="403" spans="19:19" ht="39.75" hidden="1" customHeight="1" x14ac:dyDescent="0.25">
      <c r="S403" s="31"/>
    </row>
    <row r="404" spans="19:19" ht="39.75" hidden="1" customHeight="1" x14ac:dyDescent="0.25">
      <c r="S404" s="31"/>
    </row>
    <row r="405" spans="19:19" ht="39.75" hidden="1" customHeight="1" x14ac:dyDescent="0.25">
      <c r="S405" s="31"/>
    </row>
    <row r="406" spans="19:19" ht="39.75" hidden="1" customHeight="1" x14ac:dyDescent="0.25">
      <c r="S406" s="31"/>
    </row>
    <row r="407" spans="19:19" ht="39.75" hidden="1" customHeight="1" x14ac:dyDescent="0.25">
      <c r="S407" s="31"/>
    </row>
    <row r="408" spans="19:19" ht="39.75" hidden="1" customHeight="1" x14ac:dyDescent="0.25">
      <c r="S408" s="31"/>
    </row>
    <row r="409" spans="19:19" ht="39.75" hidden="1" customHeight="1" x14ac:dyDescent="0.25">
      <c r="S409" s="31"/>
    </row>
    <row r="410" spans="19:19" ht="39.75" hidden="1" customHeight="1" x14ac:dyDescent="0.25">
      <c r="S410" s="31"/>
    </row>
    <row r="411" spans="19:19" ht="39.75" hidden="1" customHeight="1" x14ac:dyDescent="0.25">
      <c r="S411" s="31"/>
    </row>
    <row r="412" spans="19:19" ht="39.75" hidden="1" customHeight="1" x14ac:dyDescent="0.25">
      <c r="S412" s="31"/>
    </row>
    <row r="413" spans="19:19" ht="39.75" hidden="1" customHeight="1" x14ac:dyDescent="0.25">
      <c r="S413" s="31"/>
    </row>
    <row r="414" spans="19:19" ht="39.75" hidden="1" customHeight="1" x14ac:dyDescent="0.25">
      <c r="S414" s="31"/>
    </row>
    <row r="415" spans="19:19" ht="39.75" hidden="1" customHeight="1" x14ac:dyDescent="0.25">
      <c r="S415" s="31"/>
    </row>
    <row r="416" spans="19:19" ht="39.75" hidden="1" customHeight="1" x14ac:dyDescent="0.25">
      <c r="S416" s="31"/>
    </row>
    <row r="417" spans="19:19" ht="39.75" hidden="1" customHeight="1" x14ac:dyDescent="0.25">
      <c r="S417" s="31"/>
    </row>
    <row r="418" spans="19:19" ht="39.75" hidden="1" customHeight="1" x14ac:dyDescent="0.25">
      <c r="S418" s="31"/>
    </row>
    <row r="419" spans="19:19" ht="39.75" hidden="1" customHeight="1" x14ac:dyDescent="0.25">
      <c r="S419" s="31"/>
    </row>
    <row r="420" spans="19:19" ht="39.75" hidden="1" customHeight="1" x14ac:dyDescent="0.25">
      <c r="S420" s="31"/>
    </row>
    <row r="421" spans="19:19" ht="39.75" hidden="1" customHeight="1" x14ac:dyDescent="0.25">
      <c r="S421" s="31"/>
    </row>
    <row r="422" spans="19:19" ht="39.75" hidden="1" customHeight="1" x14ac:dyDescent="0.25">
      <c r="S422" s="31"/>
    </row>
    <row r="423" spans="19:19" ht="39.75" hidden="1" customHeight="1" x14ac:dyDescent="0.25">
      <c r="S423" s="31"/>
    </row>
    <row r="424" spans="19:19" ht="39.75" hidden="1" customHeight="1" x14ac:dyDescent="0.25">
      <c r="S424" s="31"/>
    </row>
    <row r="425" spans="19:19" ht="39.75" hidden="1" customHeight="1" x14ac:dyDescent="0.25">
      <c r="S425" s="31"/>
    </row>
    <row r="426" spans="19:19" ht="39.75" hidden="1" customHeight="1" x14ac:dyDescent="0.25">
      <c r="S426" s="31"/>
    </row>
    <row r="427" spans="19:19" ht="39.75" hidden="1" customHeight="1" x14ac:dyDescent="0.25">
      <c r="S427" s="31"/>
    </row>
    <row r="428" spans="19:19" ht="39.75" hidden="1" customHeight="1" x14ac:dyDescent="0.25">
      <c r="S428" s="31"/>
    </row>
    <row r="429" spans="19:19" ht="39.75" hidden="1" customHeight="1" x14ac:dyDescent="0.25">
      <c r="S429" s="31"/>
    </row>
    <row r="430" spans="19:19" ht="39.75" hidden="1" customHeight="1" x14ac:dyDescent="0.25">
      <c r="S430" s="31"/>
    </row>
    <row r="431" spans="19:19" ht="39.75" hidden="1" customHeight="1" x14ac:dyDescent="0.25">
      <c r="S431" s="31"/>
    </row>
    <row r="432" spans="19:19" ht="39.75" hidden="1" customHeight="1" x14ac:dyDescent="0.25">
      <c r="S432" s="31"/>
    </row>
    <row r="433" spans="19:19" ht="39.75" hidden="1" customHeight="1" x14ac:dyDescent="0.25">
      <c r="S433" s="31"/>
    </row>
    <row r="434" spans="19:19" ht="39.75" hidden="1" customHeight="1" x14ac:dyDescent="0.25">
      <c r="S434" s="31"/>
    </row>
    <row r="435" spans="19:19" ht="39.75" hidden="1" customHeight="1" x14ac:dyDescent="0.25">
      <c r="S435" s="31"/>
    </row>
    <row r="436" spans="19:19" ht="39.75" hidden="1" customHeight="1" x14ac:dyDescent="0.25">
      <c r="S436" s="31"/>
    </row>
    <row r="437" spans="19:19" ht="39.75" hidden="1" customHeight="1" x14ac:dyDescent="0.25">
      <c r="S437" s="31"/>
    </row>
    <row r="438" spans="19:19" ht="39.75" hidden="1" customHeight="1" x14ac:dyDescent="0.25">
      <c r="S438" s="31"/>
    </row>
    <row r="439" spans="19:19" ht="39.75" hidden="1" customHeight="1" x14ac:dyDescent="0.25">
      <c r="S439" s="31"/>
    </row>
    <row r="440" spans="19:19" ht="39.75" hidden="1" customHeight="1" x14ac:dyDescent="0.25">
      <c r="S440" s="31"/>
    </row>
    <row r="441" spans="19:19" ht="39.75" hidden="1" customHeight="1" x14ac:dyDescent="0.25">
      <c r="S441" s="31"/>
    </row>
    <row r="442" spans="19:19" ht="39.75" hidden="1" customHeight="1" x14ac:dyDescent="0.25">
      <c r="S442" s="31"/>
    </row>
    <row r="443" spans="19:19" ht="39.75" hidden="1" customHeight="1" x14ac:dyDescent="0.25">
      <c r="S443" s="31"/>
    </row>
    <row r="444" spans="19:19" ht="39.75" hidden="1" customHeight="1" x14ac:dyDescent="0.25">
      <c r="S444" s="31"/>
    </row>
    <row r="445" spans="19:19" ht="39.75" hidden="1" customHeight="1" x14ac:dyDescent="0.25">
      <c r="S445" s="31"/>
    </row>
    <row r="446" spans="19:19" ht="39.75" hidden="1" customHeight="1" x14ac:dyDescent="0.25">
      <c r="S446" s="31"/>
    </row>
    <row r="447" spans="19:19" ht="39.75" hidden="1" customHeight="1" x14ac:dyDescent="0.25">
      <c r="S447" s="31"/>
    </row>
    <row r="448" spans="19:19" ht="39.75" hidden="1" customHeight="1" x14ac:dyDescent="0.25">
      <c r="S448" s="31"/>
    </row>
    <row r="449" spans="19:19" ht="39.75" hidden="1" customHeight="1" x14ac:dyDescent="0.25">
      <c r="S449" s="31"/>
    </row>
    <row r="450" spans="19:19" ht="39.75" hidden="1" customHeight="1" x14ac:dyDescent="0.25">
      <c r="S450" s="31"/>
    </row>
    <row r="451" spans="19:19" ht="39.75" hidden="1" customHeight="1" x14ac:dyDescent="0.25">
      <c r="S451" s="31"/>
    </row>
    <row r="452" spans="19:19" ht="39.75" hidden="1" customHeight="1" x14ac:dyDescent="0.25">
      <c r="S452" s="31"/>
    </row>
    <row r="453" spans="19:19" ht="39.75" hidden="1" customHeight="1" x14ac:dyDescent="0.25">
      <c r="S453" s="31"/>
    </row>
    <row r="454" spans="19:19" ht="39.75" hidden="1" customHeight="1" x14ac:dyDescent="0.25">
      <c r="S454" s="31"/>
    </row>
    <row r="455" spans="19:19" ht="39.75" hidden="1" customHeight="1" x14ac:dyDescent="0.25">
      <c r="S455" s="31"/>
    </row>
    <row r="456" spans="19:19" ht="39.75" hidden="1" customHeight="1" x14ac:dyDescent="0.25">
      <c r="S456" s="31"/>
    </row>
    <row r="457" spans="19:19" ht="39.75" hidden="1" customHeight="1" x14ac:dyDescent="0.25">
      <c r="S457" s="31"/>
    </row>
    <row r="458" spans="19:19" ht="39.75" hidden="1" customHeight="1" x14ac:dyDescent="0.25">
      <c r="S458" s="31"/>
    </row>
    <row r="459" spans="19:19" ht="39.75" hidden="1" customHeight="1" x14ac:dyDescent="0.25">
      <c r="S459" s="31"/>
    </row>
    <row r="460" spans="19:19" ht="39.75" hidden="1" customHeight="1" x14ac:dyDescent="0.25">
      <c r="S460" s="31"/>
    </row>
    <row r="461" spans="19:19" ht="39.75" hidden="1" customHeight="1" x14ac:dyDescent="0.25">
      <c r="S461" s="31"/>
    </row>
    <row r="462" spans="19:19" ht="39.75" hidden="1" customHeight="1" x14ac:dyDescent="0.25">
      <c r="S462" s="31"/>
    </row>
    <row r="463" spans="19:19" ht="39.75" hidden="1" customHeight="1" x14ac:dyDescent="0.25">
      <c r="S463" s="31"/>
    </row>
    <row r="464" spans="19:19" ht="39.75" hidden="1" customHeight="1" x14ac:dyDescent="0.25">
      <c r="S464" s="31"/>
    </row>
    <row r="465" spans="19:19" ht="39.75" hidden="1" customHeight="1" x14ac:dyDescent="0.25">
      <c r="S465" s="31"/>
    </row>
    <row r="466" spans="19:19" ht="39.75" hidden="1" customHeight="1" x14ac:dyDescent="0.25">
      <c r="S466" s="31"/>
    </row>
    <row r="467" spans="19:19" ht="39.75" hidden="1" customHeight="1" x14ac:dyDescent="0.25">
      <c r="S467" s="31"/>
    </row>
    <row r="468" spans="19:19" ht="39.75" hidden="1" customHeight="1" x14ac:dyDescent="0.25">
      <c r="S468" s="31"/>
    </row>
    <row r="469" spans="19:19" ht="39.75" hidden="1" customHeight="1" x14ac:dyDescent="0.25">
      <c r="S469" s="31"/>
    </row>
    <row r="470" spans="19:19" ht="39.75" hidden="1" customHeight="1" x14ac:dyDescent="0.25">
      <c r="S470" s="31"/>
    </row>
    <row r="471" spans="19:19" ht="39.75" hidden="1" customHeight="1" x14ac:dyDescent="0.25">
      <c r="S471" s="31"/>
    </row>
    <row r="472" spans="19:19" ht="39.75" hidden="1" customHeight="1" x14ac:dyDescent="0.25">
      <c r="S472" s="31"/>
    </row>
    <row r="473" spans="19:19" ht="39.75" hidden="1" customHeight="1" x14ac:dyDescent="0.25">
      <c r="S473" s="31"/>
    </row>
    <row r="474" spans="19:19" ht="39.75" hidden="1" customHeight="1" x14ac:dyDescent="0.25">
      <c r="S474" s="31"/>
    </row>
    <row r="475" spans="19:19" ht="39.75" hidden="1" customHeight="1" x14ac:dyDescent="0.25">
      <c r="S475" s="31"/>
    </row>
    <row r="476" spans="19:19" ht="39.75" hidden="1" customHeight="1" x14ac:dyDescent="0.25">
      <c r="S476" s="31"/>
    </row>
    <row r="477" spans="19:19" ht="39.75" hidden="1" customHeight="1" x14ac:dyDescent="0.25">
      <c r="S477" s="31"/>
    </row>
    <row r="478" spans="19:19" ht="39.75" hidden="1" customHeight="1" x14ac:dyDescent="0.25">
      <c r="S478" s="31"/>
    </row>
    <row r="479" spans="19:19" ht="39.75" hidden="1" customHeight="1" x14ac:dyDescent="0.25">
      <c r="S479" s="31"/>
    </row>
    <row r="480" spans="19:19" ht="39.75" hidden="1" customHeight="1" x14ac:dyDescent="0.25">
      <c r="S480" s="31"/>
    </row>
    <row r="481" spans="19:19" ht="39.75" hidden="1" customHeight="1" x14ac:dyDescent="0.25">
      <c r="S481" s="31"/>
    </row>
    <row r="482" spans="19:19" ht="39.75" hidden="1" customHeight="1" x14ac:dyDescent="0.25">
      <c r="S482" s="31"/>
    </row>
    <row r="483" spans="19:19" ht="39.75" hidden="1" customHeight="1" x14ac:dyDescent="0.25">
      <c r="S483" s="31"/>
    </row>
    <row r="484" spans="19:19" ht="39.75" hidden="1" customHeight="1" x14ac:dyDescent="0.25">
      <c r="S484" s="31"/>
    </row>
    <row r="485" spans="19:19" ht="39.75" hidden="1" customHeight="1" x14ac:dyDescent="0.25">
      <c r="S485" s="31"/>
    </row>
    <row r="486" spans="19:19" ht="39.75" hidden="1" customHeight="1" x14ac:dyDescent="0.25">
      <c r="S486" s="31"/>
    </row>
    <row r="487" spans="19:19" ht="39.75" hidden="1" customHeight="1" x14ac:dyDescent="0.25">
      <c r="S487" s="31"/>
    </row>
    <row r="488" spans="19:19" ht="39.75" hidden="1" customHeight="1" x14ac:dyDescent="0.25">
      <c r="S488" s="31"/>
    </row>
    <row r="489" spans="19:19" ht="39.75" hidden="1" customHeight="1" x14ac:dyDescent="0.25">
      <c r="S489" s="31"/>
    </row>
    <row r="490" spans="19:19" ht="39.75" hidden="1" customHeight="1" x14ac:dyDescent="0.25">
      <c r="S490" s="31"/>
    </row>
    <row r="491" spans="19:19" ht="39.75" hidden="1" customHeight="1" x14ac:dyDescent="0.25">
      <c r="S491" s="31"/>
    </row>
    <row r="492" spans="19:19" ht="39.75" hidden="1" customHeight="1" x14ac:dyDescent="0.25">
      <c r="S492" s="31"/>
    </row>
    <row r="493" spans="19:19" ht="39.75" hidden="1" customHeight="1" x14ac:dyDescent="0.25">
      <c r="S493" s="31"/>
    </row>
    <row r="494" spans="19:19" ht="39.75" hidden="1" customHeight="1" x14ac:dyDescent="0.25">
      <c r="S494" s="31"/>
    </row>
    <row r="495" spans="19:19" ht="39.75" hidden="1" customHeight="1" x14ac:dyDescent="0.25">
      <c r="S495" s="31"/>
    </row>
    <row r="496" spans="19:19" ht="39.75" hidden="1" customHeight="1" x14ac:dyDescent="0.25">
      <c r="S496" s="31"/>
    </row>
    <row r="497" spans="19:19" ht="39.75" hidden="1" customHeight="1" x14ac:dyDescent="0.25">
      <c r="S497" s="31"/>
    </row>
    <row r="498" spans="19:19" ht="39.75" hidden="1" customHeight="1" x14ac:dyDescent="0.25">
      <c r="S498" s="31"/>
    </row>
    <row r="499" spans="19:19" ht="39.75" hidden="1" customHeight="1" x14ac:dyDescent="0.25">
      <c r="S499" s="31"/>
    </row>
    <row r="500" spans="19:19" ht="39.75" hidden="1" customHeight="1" x14ac:dyDescent="0.25">
      <c r="S500" s="31"/>
    </row>
    <row r="501" spans="19:19" ht="39.75" hidden="1" customHeight="1" x14ac:dyDescent="0.25">
      <c r="S501" s="31"/>
    </row>
    <row r="502" spans="19:19" ht="39.75" hidden="1" customHeight="1" x14ac:dyDescent="0.25">
      <c r="S502" s="31"/>
    </row>
    <row r="503" spans="19:19" ht="39.75" hidden="1" customHeight="1" x14ac:dyDescent="0.25">
      <c r="S503" s="31"/>
    </row>
    <row r="504" spans="19:19" ht="39.75" hidden="1" customHeight="1" x14ac:dyDescent="0.25">
      <c r="S504" s="31"/>
    </row>
    <row r="505" spans="19:19" ht="39.75" hidden="1" customHeight="1" x14ac:dyDescent="0.25">
      <c r="S505" s="31"/>
    </row>
    <row r="506" spans="19:19" ht="39.75" hidden="1" customHeight="1" x14ac:dyDescent="0.25">
      <c r="S506" s="31"/>
    </row>
    <row r="507" spans="19:19" ht="39.75" hidden="1" customHeight="1" x14ac:dyDescent="0.25">
      <c r="S507" s="31"/>
    </row>
    <row r="508" spans="19:19" ht="39.75" hidden="1" customHeight="1" x14ac:dyDescent="0.25">
      <c r="S508" s="31"/>
    </row>
    <row r="509" spans="19:19" ht="39.75" hidden="1" customHeight="1" x14ac:dyDescent="0.25">
      <c r="S509" s="31"/>
    </row>
    <row r="510" spans="19:19" ht="39.75" hidden="1" customHeight="1" x14ac:dyDescent="0.25">
      <c r="S510" s="31"/>
    </row>
    <row r="511" spans="19:19" ht="39.75" hidden="1" customHeight="1" x14ac:dyDescent="0.25">
      <c r="S511" s="31"/>
    </row>
    <row r="512" spans="19:19" ht="39.75" hidden="1" customHeight="1" x14ac:dyDescent="0.25">
      <c r="S512" s="31"/>
    </row>
    <row r="513" spans="19:19" ht="39.75" hidden="1" customHeight="1" x14ac:dyDescent="0.25">
      <c r="S513" s="31"/>
    </row>
    <row r="514" spans="19:19" ht="39.75" hidden="1" customHeight="1" x14ac:dyDescent="0.25">
      <c r="S514" s="31"/>
    </row>
    <row r="515" spans="19:19" ht="39.75" hidden="1" customHeight="1" x14ac:dyDescent="0.25">
      <c r="S515" s="31"/>
    </row>
    <row r="516" spans="19:19" ht="39.75" hidden="1" customHeight="1" x14ac:dyDescent="0.25">
      <c r="S516" s="31"/>
    </row>
    <row r="517" spans="19:19" ht="39.75" hidden="1" customHeight="1" x14ac:dyDescent="0.25">
      <c r="S517" s="31"/>
    </row>
    <row r="518" spans="19:19" ht="39.75" hidden="1" customHeight="1" x14ac:dyDescent="0.25">
      <c r="S518" s="31"/>
    </row>
    <row r="519" spans="19:19" ht="39.75" hidden="1" customHeight="1" x14ac:dyDescent="0.25">
      <c r="S519" s="31"/>
    </row>
    <row r="520" spans="19:19" ht="39.75" hidden="1" customHeight="1" x14ac:dyDescent="0.25">
      <c r="S520" s="31"/>
    </row>
    <row r="521" spans="19:19" ht="39.75" hidden="1" customHeight="1" x14ac:dyDescent="0.25">
      <c r="S521" s="31"/>
    </row>
    <row r="522" spans="19:19" ht="39.75" hidden="1" customHeight="1" x14ac:dyDescent="0.25">
      <c r="S522" s="31"/>
    </row>
    <row r="523" spans="19:19" ht="39.75" hidden="1" customHeight="1" x14ac:dyDescent="0.25">
      <c r="S523" s="31"/>
    </row>
    <row r="524" spans="19:19" ht="39.75" hidden="1" customHeight="1" x14ac:dyDescent="0.25">
      <c r="S524" s="31"/>
    </row>
    <row r="525" spans="19:19" ht="39.75" hidden="1" customHeight="1" x14ac:dyDescent="0.25">
      <c r="S525" s="31"/>
    </row>
    <row r="526" spans="19:19" ht="39.75" hidden="1" customHeight="1" x14ac:dyDescent="0.25">
      <c r="S526" s="31"/>
    </row>
    <row r="527" spans="19:19" ht="39.75" hidden="1" customHeight="1" x14ac:dyDescent="0.25">
      <c r="S527" s="31"/>
    </row>
    <row r="528" spans="19:19" ht="39.75" hidden="1" customHeight="1" x14ac:dyDescent="0.25">
      <c r="S528" s="31"/>
    </row>
    <row r="529" spans="1:19" ht="39.75" hidden="1" customHeight="1" x14ac:dyDescent="0.25">
      <c r="S529" s="31"/>
    </row>
    <row r="530" spans="1:19" ht="39.75" hidden="1" customHeight="1" x14ac:dyDescent="0.25">
      <c r="S530" s="31"/>
    </row>
    <row r="531" spans="1:19" ht="39.75" hidden="1" customHeight="1" x14ac:dyDescent="0.25">
      <c r="S531" s="31"/>
    </row>
    <row r="532" spans="1:19" ht="39.75" hidden="1" customHeight="1" x14ac:dyDescent="0.25">
      <c r="S532" s="31"/>
    </row>
    <row r="533" spans="1:19" ht="39.75" hidden="1" customHeight="1" x14ac:dyDescent="0.25">
      <c r="S533" s="31"/>
    </row>
    <row r="534" spans="1:19" ht="39.75" hidden="1" customHeight="1" x14ac:dyDescent="0.25">
      <c r="S534" s="31"/>
    </row>
    <row r="535" spans="1:19" ht="39.75" hidden="1" customHeight="1" x14ac:dyDescent="0.25">
      <c r="S535" s="31"/>
    </row>
    <row r="536" spans="1:19" ht="39.75" hidden="1" customHeight="1" x14ac:dyDescent="0.25">
      <c r="S536" s="31"/>
    </row>
    <row r="537" spans="1:19" ht="39.75" hidden="1" customHeight="1" x14ac:dyDescent="0.25">
      <c r="S537" s="31"/>
    </row>
    <row r="538" spans="1:19" ht="39.75" hidden="1" customHeight="1" x14ac:dyDescent="0.25">
      <c r="S538" s="31"/>
    </row>
    <row r="539" spans="1:19" ht="39.75" hidden="1" customHeight="1" x14ac:dyDescent="0.25">
      <c r="S539" s="31"/>
    </row>
    <row r="540" spans="1:19" ht="48" hidden="1" customHeight="1" x14ac:dyDescent="0.25">
      <c r="S540" s="34"/>
    </row>
    <row r="541" spans="1:19" ht="37.5" hidden="1" customHeight="1" x14ac:dyDescent="0.25">
      <c r="S541" s="31"/>
    </row>
    <row r="542" spans="1:19" ht="51.75" hidden="1" customHeight="1" x14ac:dyDescent="0.25">
      <c r="B542" s="12"/>
      <c r="S542" s="31"/>
    </row>
    <row r="543" spans="1:19" ht="39.75" hidden="1" customHeight="1" x14ac:dyDescent="0.25">
      <c r="B543" s="11"/>
      <c r="F543" s="7"/>
      <c r="G543" s="6"/>
      <c r="H543" s="6"/>
      <c r="I543" s="6"/>
      <c r="J543" s="6"/>
      <c r="K543" s="6"/>
      <c r="L543" s="6"/>
      <c r="M543" s="6"/>
      <c r="N543" s="6"/>
      <c r="O543" s="6"/>
      <c r="P543" s="6"/>
      <c r="S543" s="34"/>
    </row>
    <row r="544" spans="1:19" ht="50.25" hidden="1" customHeight="1" x14ac:dyDescent="0.25">
      <c r="A544" s="10"/>
      <c r="F544" s="7"/>
      <c r="G544" s="6"/>
      <c r="H544" s="6"/>
      <c r="I544" s="6"/>
      <c r="J544" s="6"/>
      <c r="K544" s="6"/>
      <c r="L544" s="6"/>
      <c r="M544" s="6"/>
      <c r="N544" s="6"/>
      <c r="O544" s="6"/>
      <c r="P544" s="6"/>
      <c r="S544" s="34"/>
    </row>
    <row r="545" spans="1:19" ht="1" hidden="1" customHeight="1" x14ac:dyDescent="0.25">
      <c r="S545" s="31"/>
    </row>
    <row r="546" spans="1:19" ht="37" customHeight="1" x14ac:dyDescent="0.25">
      <c r="A546" s="10"/>
      <c r="B546" s="11"/>
      <c r="C546" s="23"/>
      <c r="D546" s="23"/>
      <c r="E546" s="23"/>
      <c r="S546" s="34"/>
    </row>
    <row r="547" spans="1:19" ht="66.75" hidden="1" customHeight="1" x14ac:dyDescent="0.25">
      <c r="C547" s="23"/>
      <c r="D547" s="23"/>
      <c r="E547" s="23"/>
      <c r="S547" s="34"/>
    </row>
    <row r="548" spans="1:19" ht="54.75" hidden="1" customHeight="1" x14ac:dyDescent="0.25">
      <c r="F548" s="7"/>
      <c r="G548" s="6"/>
      <c r="H548" s="6"/>
      <c r="I548" s="6"/>
      <c r="J548" s="6"/>
      <c r="K548" s="6"/>
      <c r="L548" s="6"/>
      <c r="M548" s="6"/>
      <c r="N548" s="6"/>
      <c r="O548" s="6"/>
      <c r="P548" s="6"/>
      <c r="S548" s="34"/>
    </row>
    <row r="549" spans="1:19" ht="63" hidden="1" customHeight="1" x14ac:dyDescent="0.25">
      <c r="S549" s="34"/>
    </row>
    <row r="550" spans="1:19" ht="48" hidden="1" customHeight="1" x14ac:dyDescent="0.25">
      <c r="S550" s="34"/>
    </row>
    <row r="551" spans="1:19" ht="51" hidden="1" customHeight="1" x14ac:dyDescent="0.25">
      <c r="B551" s="11"/>
      <c r="C551" s="23"/>
      <c r="D551" s="23"/>
      <c r="E551" s="23"/>
      <c r="S551" s="34"/>
    </row>
    <row r="552" spans="1:19" ht="51" hidden="1" customHeight="1" x14ac:dyDescent="0.25">
      <c r="C552" s="23"/>
      <c r="D552" s="23"/>
      <c r="E552" s="23"/>
      <c r="S552" s="34"/>
    </row>
    <row r="553" spans="1:19" ht="39.75" hidden="1" customHeight="1" x14ac:dyDescent="0.25">
      <c r="A553" s="18"/>
      <c r="F553" s="7"/>
      <c r="G553" s="6"/>
      <c r="H553" s="6"/>
      <c r="I553" s="6"/>
      <c r="J553" s="6"/>
      <c r="K553" s="6"/>
      <c r="L553" s="6"/>
      <c r="M553" s="6"/>
      <c r="N553" s="6"/>
      <c r="O553" s="6"/>
      <c r="P553" s="6"/>
      <c r="S553" s="34"/>
    </row>
    <row r="554" spans="1:19" ht="39.75" hidden="1" customHeight="1" x14ac:dyDescent="0.25">
      <c r="S554" s="31"/>
    </row>
    <row r="555" spans="1:19" ht="51.75" hidden="1" customHeight="1" x14ac:dyDescent="0.25">
      <c r="S555" s="31"/>
    </row>
    <row r="556" spans="1:19" ht="39.75" hidden="1" customHeight="1" x14ac:dyDescent="0.25">
      <c r="S556" s="31"/>
    </row>
    <row r="557" spans="1:19" ht="39.75" hidden="1" customHeight="1" x14ac:dyDescent="0.25">
      <c r="S557" s="31"/>
    </row>
    <row r="558" spans="1:19" ht="39.75" hidden="1" customHeight="1" x14ac:dyDescent="0.25">
      <c r="S558" s="31"/>
    </row>
    <row r="559" spans="1:19" ht="39.75" hidden="1" customHeight="1" x14ac:dyDescent="0.25">
      <c r="S559" s="31"/>
    </row>
    <row r="560" spans="1:19" ht="39.75" customHeight="1" x14ac:dyDescent="0.25">
      <c r="P560" s="31"/>
      <c r="S560" s="31"/>
    </row>
    <row r="561" spans="16:19" ht="39.75" customHeight="1" x14ac:dyDescent="0.25">
      <c r="P561" s="31"/>
      <c r="S561" s="31"/>
    </row>
    <row r="562" spans="16:19" ht="39.75" customHeight="1" x14ac:dyDescent="0.25">
      <c r="P562" s="31"/>
      <c r="S562" s="31"/>
    </row>
    <row r="563" spans="16:19" ht="39.75" customHeight="1" x14ac:dyDescent="0.25">
      <c r="P563" s="31"/>
      <c r="S563" s="31"/>
    </row>
    <row r="564" spans="16:19" ht="39.75" customHeight="1" x14ac:dyDescent="0.25">
      <c r="P564" s="31"/>
      <c r="S564" s="31"/>
    </row>
    <row r="565" spans="16:19" ht="39.75" customHeight="1" x14ac:dyDescent="0.25">
      <c r="S565" s="31"/>
    </row>
    <row r="566" spans="16:19" ht="39.75" customHeight="1" x14ac:dyDescent="0.25">
      <c r="S566" s="31"/>
    </row>
    <row r="567" spans="16:19" ht="39.75" customHeight="1" x14ac:dyDescent="0.25">
      <c r="S567" s="31"/>
    </row>
    <row r="568" spans="16:19" ht="39.75" customHeight="1" x14ac:dyDescent="0.25">
      <c r="S568" s="31"/>
    </row>
    <row r="569" spans="16:19" ht="39.75" customHeight="1" x14ac:dyDescent="0.25">
      <c r="S569" s="31"/>
    </row>
    <row r="570" spans="16:19" ht="39.75" customHeight="1" x14ac:dyDescent="0.25">
      <c r="S570" s="31"/>
    </row>
    <row r="571" spans="16:19" ht="39.75" customHeight="1" x14ac:dyDescent="0.25">
      <c r="S571" s="31"/>
    </row>
    <row r="572" spans="16:19" ht="39.75" customHeight="1" x14ac:dyDescent="0.25">
      <c r="S572" s="31"/>
    </row>
    <row r="573" spans="16:19" ht="39.75" customHeight="1" x14ac:dyDescent="0.25">
      <c r="S573" s="31"/>
    </row>
    <row r="574" spans="16:19" ht="39.75" customHeight="1" x14ac:dyDescent="0.25">
      <c r="S574" s="31"/>
    </row>
    <row r="575" spans="16:19" ht="39.75" customHeight="1" x14ac:dyDescent="0.25">
      <c r="S575" s="31"/>
    </row>
    <row r="576" spans="16:19" ht="39.75" customHeight="1" x14ac:dyDescent="0.25">
      <c r="S576" s="31"/>
    </row>
    <row r="577" spans="19:19" ht="39.75" customHeight="1" x14ac:dyDescent="0.25">
      <c r="S577" s="31"/>
    </row>
    <row r="578" spans="19:19" ht="39.75" customHeight="1" x14ac:dyDescent="0.25">
      <c r="S578" s="31"/>
    </row>
    <row r="579" spans="19:19" ht="39.75" customHeight="1" x14ac:dyDescent="0.25">
      <c r="S579" s="31"/>
    </row>
    <row r="580" spans="19:19" ht="39.75" customHeight="1" x14ac:dyDescent="0.25">
      <c r="S580" s="31"/>
    </row>
    <row r="581" spans="19:19" ht="39.75" customHeight="1" x14ac:dyDescent="0.25">
      <c r="S581" s="31"/>
    </row>
    <row r="582" spans="19:19" ht="39.75" customHeight="1" x14ac:dyDescent="0.25">
      <c r="S582" s="31"/>
    </row>
    <row r="583" spans="19:19" ht="39.75" customHeight="1" x14ac:dyDescent="0.25">
      <c r="S583" s="31"/>
    </row>
    <row r="584" spans="19:19" ht="39.75" customHeight="1" x14ac:dyDescent="0.25">
      <c r="S584" s="31"/>
    </row>
    <row r="585" spans="19:19" ht="39.75" customHeight="1" x14ac:dyDescent="0.25">
      <c r="S585" s="31"/>
    </row>
    <row r="586" spans="19:19" ht="39.75" customHeight="1" x14ac:dyDescent="0.25">
      <c r="S586" s="31"/>
    </row>
    <row r="587" spans="19:19" ht="39.75" customHeight="1" x14ac:dyDescent="0.25">
      <c r="S587" s="31"/>
    </row>
    <row r="588" spans="19:19" ht="39.75" customHeight="1" x14ac:dyDescent="0.25">
      <c r="S588" s="31"/>
    </row>
  </sheetData>
  <phoneticPr fontId="3" type="noConversion"/>
  <pageMargins left="0.5" right="0.5" top="1" bottom="1" header="0.5" footer="0.5"/>
  <pageSetup scale="50" fitToHeight="5" orientation="landscape"/>
  <headerFooter>
    <oddHeader>&amp;L&amp;K000000&amp;D&amp;C&amp;"Comic Sans MS Bold,Bold"&amp;12&amp;K000000GLOBAL GRANTS AND DISTRICT GRANTS ALLOCATIONS 2017-2018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cp:lastPrinted>2017-05-05T17:00:46Z</cp:lastPrinted>
  <dcterms:created xsi:type="dcterms:W3CDTF">1996-10-14T23:33:28Z</dcterms:created>
  <dcterms:modified xsi:type="dcterms:W3CDTF">2018-01-01T20:08:30Z</dcterms:modified>
</cp:coreProperties>
</file>